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75" windowWidth="19200" windowHeight="5730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проектам'!$A$2:$R$82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проектам'!$A$2:$R$82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проектам'!$A$2:$R$82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проектам'!$A$1:$T$146</definedName>
  </definedNames>
  <calcPr fullCalcOnLoad="1"/>
</workbook>
</file>

<file path=xl/sharedStrings.xml><?xml version="1.0" encoding="utf-8"?>
<sst xmlns="http://schemas.openxmlformats.org/spreadsheetml/2006/main" count="199" uniqueCount="110">
  <si>
    <t>Сроки реализации</t>
  </si>
  <si>
    <t>Период</t>
  </si>
  <si>
    <t>всего</t>
  </si>
  <si>
    <t>Областной 
бюджет</t>
  </si>
  <si>
    <t>Собственные 
средства</t>
  </si>
  <si>
    <t>№ п/п</t>
  </si>
  <si>
    <t>3.1.</t>
  </si>
  <si>
    <t xml:space="preserve">Наименование проекта / мероприятия
</t>
  </si>
  <si>
    <t xml:space="preserve">Ответственный от Правительства 
области 
</t>
  </si>
  <si>
    <t xml:space="preserve">Федеральный 
бюджет </t>
  </si>
  <si>
    <t>Местный 
бюджет</t>
  </si>
  <si>
    <t>2. Сельское хозяйство</t>
  </si>
  <si>
    <t>1.2.</t>
  </si>
  <si>
    <t>2.1.</t>
  </si>
  <si>
    <t>2.2.</t>
  </si>
  <si>
    <t>ИТОГО по промышленности</t>
  </si>
  <si>
    <t>ИТОГО по сельскому хозяйству</t>
  </si>
  <si>
    <t>3. Торговля, общественное питание, платные услуги</t>
  </si>
  <si>
    <t>3.2.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</si>
  <si>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</si>
  <si>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</si>
  <si>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торговле, общественному питанию, платным услугам</t>
  </si>
  <si>
    <t>Итого по Программе</t>
  </si>
  <si>
    <t>Объем финансирования, 
млн. руб.</t>
  </si>
  <si>
    <t>Привлеченные
средства</t>
  </si>
  <si>
    <t>Новые рабочие места, чел.</t>
  </si>
  <si>
    <t>Всего, 
в т.ч.</t>
  </si>
  <si>
    <t>Объем отгруженной продукции, 
млн. руб.</t>
  </si>
  <si>
    <t>Налоговые поступления в консолидированный бюджет области, млн. руб.</t>
  </si>
  <si>
    <t>Отрасль</t>
  </si>
  <si>
    <t>Наименование предприятия (организации)
/ наименование поселения</t>
  </si>
  <si>
    <t>* В данный раздел включены проекты, направленные на снятие инфраструктурных ограничений, сдерживающих развитие реального сектора экономики.</t>
  </si>
  <si>
    <t>Ожидаемые результаты от реализации проектов/мероприятий</t>
  </si>
  <si>
    <t>Объем оборота розничной торговли и общественного питания, млн. руб.</t>
  </si>
  <si>
    <t>обрабатывающие производства</t>
  </si>
  <si>
    <t>растениеводство</t>
  </si>
  <si>
    <t>животноводство</t>
  </si>
  <si>
    <t>2.3.</t>
  </si>
  <si>
    <t>2.4.</t>
  </si>
  <si>
    <t>ИП  КФХ  Коженков М.К./ Холязинское поселение</t>
  </si>
  <si>
    <t>Реконструкция овцеводческой фермы на 200 голов</t>
  </si>
  <si>
    <t>Модернизация помещений хлебозавода</t>
  </si>
  <si>
    <t>розничная торговля</t>
  </si>
  <si>
    <t>Реконструкция  здания универмага (2-й этаж)</t>
  </si>
  <si>
    <t>Реконструкция  магазина "Дом.Сад.Огород"</t>
  </si>
  <si>
    <t>ИП Алексеев М.И../ р.п. Большое Мурашкино</t>
  </si>
  <si>
    <t xml:space="preserve"> услуги по ремонту автомобилей</t>
  </si>
  <si>
    <t>Строительство автосервисного центра по ремонту грузовых автомашин</t>
  </si>
  <si>
    <t>Модернизация цеха по выделке овчин</t>
  </si>
  <si>
    <t>Строительство тепличного комбината для выращивания овощей</t>
  </si>
  <si>
    <t>2.5.</t>
  </si>
  <si>
    <t>2.6.</t>
  </si>
  <si>
    <t>2.7.</t>
  </si>
  <si>
    <t>2.8.</t>
  </si>
  <si>
    <t>общественное  питание</t>
  </si>
  <si>
    <t>пищевая промышленность</t>
  </si>
  <si>
    <t>ИП Куринов А.Ф. / 
р.п. Большое Мурашкино</t>
  </si>
  <si>
    <t>1. Промышленность</t>
  </si>
  <si>
    <t>Организация швейного производства</t>
  </si>
  <si>
    <t>1.4.</t>
  </si>
  <si>
    <t>Реконструкция телятника на 1000 голов под коровник на 476 скотомест в с.Вершинино</t>
  </si>
  <si>
    <t>ИП Цапаева Г.М./ р.п. Большое Мурашкино</t>
  </si>
  <si>
    <t>Строительство магазина</t>
  </si>
  <si>
    <t xml:space="preserve">     3.6.</t>
  </si>
  <si>
    <t>услуги по организации отдыха и развлечений</t>
  </si>
  <si>
    <t>Создание зоны отдыха</t>
  </si>
  <si>
    <t>ИП Алексеев Р.А./ Григоровское поселение</t>
  </si>
  <si>
    <t>2.11.</t>
  </si>
  <si>
    <t>Организация плодопитомника по выращиванию элитных саженцев плодовых культур</t>
  </si>
  <si>
    <t>1.3.</t>
  </si>
  <si>
    <t xml:space="preserve">     3.3.</t>
  </si>
  <si>
    <t>3.4.</t>
  </si>
  <si>
    <t xml:space="preserve">     3.5.</t>
  </si>
  <si>
    <t>Организация производства ягод</t>
  </si>
  <si>
    <t>ИП Мансурова О.В.. / 
р.п. Большое Мурашкино</t>
  </si>
  <si>
    <t>Строительство свиноводческого комплекса на 6000 основных свиноматок полного цикла</t>
  </si>
  <si>
    <t xml:space="preserve">обрабатывающие производства </t>
  </si>
  <si>
    <r>
      <t>Строительство животноводческого помещения на 402</t>
    </r>
    <r>
      <rPr>
        <sz val="20"/>
        <color indexed="10"/>
        <rFont val="Times New Roman"/>
        <family val="1"/>
      </rPr>
      <t xml:space="preserve"> </t>
    </r>
    <r>
      <rPr>
        <sz val="20"/>
        <rFont val="Times New Roman"/>
        <family val="1"/>
      </rPr>
      <t>головы КРС (нетелей)</t>
    </r>
  </si>
  <si>
    <t>Организация питомника декоративных растений</t>
  </si>
  <si>
    <t>ПО "Большемурашкинский хлеб" (малое предприятие) / р.п.Большое Мурашкино</t>
  </si>
  <si>
    <t>ООО "Швейник-БМ" (малое предприятие) / 
р.п. Большое Мурашкино</t>
  </si>
  <si>
    <t>ООО "СЭМПИОрозес" (малое предприятие) / Советское поселение</t>
  </si>
  <si>
    <t>ООО "ННПП-2" ( крупное предприятие) / Холязинское поселение</t>
  </si>
  <si>
    <t>ООО "Племзавод "Большемурашкинский" (крупное предприятие) / Советское поселение</t>
  </si>
  <si>
    <t>ООО "ПСХ"Надежда" (малое предприятие) / Холязинское поселение</t>
  </si>
  <si>
    <t>ООО "Медвежья Поляна" (малое предприятие) / Холязинское поселение</t>
  </si>
  <si>
    <t>Большемурашкинское райпо  (среднее предприятие)/ р.п. Большое Мурашкино</t>
  </si>
  <si>
    <t xml:space="preserve">            Большемурашкинское райпо (среднее предприятие) / р.п. Большое Мурашкино</t>
  </si>
  <si>
    <t>Предполагаемый уровень среднемесячной заработной платы работников предприятия, руб. (оценка)</t>
  </si>
  <si>
    <t>Строительство телятника холодного метода содержания в индивидуальных клетках на 180 голов КРС и животноводческий  двор группового содержания на 300 голов КРС швицкой породы</t>
  </si>
  <si>
    <t xml:space="preserve">Реконструкция  центральной столовой </t>
  </si>
  <si>
    <t>Министерство сельского хозяйства и продовольствен-ных  ресурсов</t>
  </si>
  <si>
    <t xml:space="preserve">Министерство промышленности, торговли и пред-принимательства </t>
  </si>
  <si>
    <r>
      <t xml:space="preserve">                                                        Перечень мероприятий (проектов) программы развития производительных сил                               </t>
    </r>
    <r>
      <rPr>
        <b/>
        <sz val="24"/>
        <rFont val="Times New Roman"/>
        <family val="1"/>
      </rPr>
      <t>Приложение 3</t>
    </r>
    <r>
      <rPr>
        <b/>
        <sz val="28"/>
        <rFont val="Times New Roman"/>
        <family val="1"/>
      </rPr>
      <t xml:space="preserve">
 Большемурашкинского муниципального района  на 2017 - 2019 годы</t>
    </r>
  </si>
  <si>
    <t>2014-2019</t>
  </si>
  <si>
    <t>2013-2019</t>
  </si>
  <si>
    <t>2016-2019</t>
  </si>
  <si>
    <t>2017-2019</t>
  </si>
  <si>
    <t>2015-2019</t>
  </si>
  <si>
    <t>Реконструкция коровника на 200 голов привязного содержания в д.Чернуха</t>
  </si>
  <si>
    <t xml:space="preserve">всего 2017-2019 г.г.      </t>
  </si>
  <si>
    <t>1.1.</t>
  </si>
  <si>
    <t>обрабатывающие производства (производство прочих неметаллических минеральных продуктов)</t>
  </si>
  <si>
    <t>Создание производства блоков из пенобетона</t>
  </si>
  <si>
    <t xml:space="preserve">Министерство строительства </t>
  </si>
  <si>
    <t>ИП Красильников С.В./ 
р.п. Большое Мурашкино</t>
  </si>
  <si>
    <t>2.9.</t>
  </si>
  <si>
    <t>Строительство телятника на 150 голов</t>
  </si>
  <si>
    <t>2.10.</t>
  </si>
  <si>
    <t xml:space="preserve">ИП КФХ Дарвезян Джамал Ширинович (малое предприятие), /Советское поселение/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</si>
</sst>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%"/>
    <numFmt numFmtId="186" formatCode="#,##0.0"/>
    <numFmt numFmtId="187" formatCode="0.000%"/>
    <numFmt numFmtId="188" formatCode="0.0000%"/>
    <numFmt numFmtId="189" formatCode="#,##0.00_ ;\-#,##0.00\ "/>
    <numFmt numFmtId="190" formatCode="0E+00"/>
    <numFmt numFmtId="191" formatCode="0.0000"/>
    <numFmt numFmtId="192" formatCode="0.00000"/>
    <numFmt numFmtId="193" formatCode="#,##0.000"/>
    <numFmt numFmtId="194" formatCode="#,##0_р_."/>
    <numFmt numFmtId="195" formatCode="[$€-2]\ ###,000_);[Red]\([$€-2]\ ###,000\)"/>
    <numFmt numFmtId="196" formatCode="[$-FC19]d\ mmmm\ yyyy\ &quot;г.&quot;"/>
    <numFmt numFmtId="197" formatCode="0.00000000"/>
    <numFmt numFmtId="198" formatCode="0.0000000"/>
    <numFmt numFmtId="199" formatCode="0.000000"/>
    <numFmt numFmtId="200" formatCode="#,##0.00_р_."/>
    <numFmt numFmtId="201" formatCode="#,##0.0&quot;р.&quot;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  <numFmt numFmtId="213" formatCode="#,##0.00&quot;р.&quot;"/>
    <numFmt numFmtId="214" formatCode="_-* #,##0.0000_р_._-;\-* #,##0.0000_р_._-;_-* &quot;-&quot;????_р_._-;_-@_-"/>
  </numFmts>
  <fonts count="57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u val="single"/>
      <sz val="10"/>
      <name val="Times New Roman"/>
      <family val="1"/>
    </font>
    <font>
      <sz val="18"/>
      <name val="Times New Roman"/>
      <family val="1"/>
    </font>
    <font>
      <sz val="20"/>
      <color indexed="10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7" fillId="0" borderId="10" xfId="54" applyFont="1" applyFill="1" applyBorder="1">
      <alignment/>
      <protection/>
    </xf>
    <xf numFmtId="0" fontId="7" fillId="0" borderId="10" xfId="54" applyFont="1" applyFill="1" applyBorder="1" applyAlignment="1">
      <alignment/>
      <protection/>
    </xf>
    <xf numFmtId="0" fontId="7" fillId="0" borderId="11" xfId="54" applyFont="1" applyFill="1" applyBorder="1">
      <alignment/>
      <protection/>
    </xf>
    <xf numFmtId="0" fontId="7" fillId="0" borderId="10" xfId="54" applyFont="1" applyFill="1" applyBorder="1" applyAlignment="1">
      <alignment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/>
      <protection/>
    </xf>
    <xf numFmtId="0" fontId="7" fillId="0" borderId="12" xfId="54" applyFont="1" applyFill="1" applyBorder="1" applyAlignment="1">
      <alignment vertical="center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186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54" applyNumberFormat="1" applyFont="1" applyFill="1" applyBorder="1" applyAlignment="1">
      <alignment horizontal="right" vertical="center" wrapText="1"/>
      <protection/>
    </xf>
    <xf numFmtId="4" fontId="5" fillId="0" borderId="10" xfId="54" applyNumberFormat="1" applyFont="1" applyFill="1" applyBorder="1" applyAlignment="1">
      <alignment horizontal="center"/>
      <protection/>
    </xf>
    <xf numFmtId="4" fontId="5" fillId="0" borderId="10" xfId="54" applyNumberFormat="1" applyFont="1" applyFill="1" applyBorder="1" applyAlignment="1">
      <alignment horizontal="center" vertical="center"/>
      <protection/>
    </xf>
    <xf numFmtId="0" fontId="5" fillId="34" borderId="10" xfId="54" applyFont="1" applyFill="1" applyBorder="1" applyAlignment="1">
      <alignment horizontal="center" vertical="center"/>
      <protection/>
    </xf>
    <xf numFmtId="186" fontId="4" fillId="33" borderId="10" xfId="54" applyNumberFormat="1" applyFont="1" applyFill="1" applyBorder="1" applyAlignment="1">
      <alignment horizontal="center" vertical="center"/>
      <protection/>
    </xf>
    <xf numFmtId="186" fontId="4" fillId="33" borderId="10" xfId="54" applyNumberFormat="1" applyFont="1" applyFill="1" applyBorder="1" applyAlignment="1">
      <alignment horizontal="center" vertical="center" wrapText="1"/>
      <protection/>
    </xf>
    <xf numFmtId="186" fontId="5" fillId="34" borderId="10" xfId="54" applyNumberFormat="1" applyFont="1" applyFill="1" applyBorder="1" applyAlignment="1">
      <alignment horizontal="center" vertical="center"/>
      <protection/>
    </xf>
    <xf numFmtId="186" fontId="5" fillId="0" borderId="10" xfId="54" applyNumberFormat="1" applyFont="1" applyFill="1" applyBorder="1" applyAlignment="1">
      <alignment horizontal="center"/>
      <protection/>
    </xf>
    <xf numFmtId="186" fontId="7" fillId="0" borderId="10" xfId="54" applyNumberFormat="1" applyFont="1" applyFill="1" applyBorder="1">
      <alignment/>
      <protection/>
    </xf>
    <xf numFmtId="186" fontId="5" fillId="0" borderId="10" xfId="62" applyNumberFormat="1" applyFont="1" applyFill="1" applyBorder="1" applyAlignment="1">
      <alignment horizontal="center"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textRotation="90" wrapText="1"/>
      <protection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34" borderId="10" xfId="54" applyNumberFormat="1" applyFont="1" applyFill="1" applyBorder="1" applyAlignment="1">
      <alignment horizontal="center" vertical="center" wrapText="1"/>
      <protection/>
    </xf>
    <xf numFmtId="4" fontId="5" fillId="34" borderId="10" xfId="54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62" applyNumberFormat="1" applyFont="1" applyFill="1" applyBorder="1" applyAlignment="1">
      <alignment horizontal="center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3" fontId="4" fillId="33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/>
      <protection/>
    </xf>
    <xf numFmtId="3" fontId="4" fillId="33" borderId="10" xfId="54" applyNumberFormat="1" applyFont="1" applyFill="1" applyBorder="1" applyAlignment="1">
      <alignment horizontal="center" vertical="center"/>
      <protection/>
    </xf>
    <xf numFmtId="4" fontId="5" fillId="35" borderId="10" xfId="54" applyNumberFormat="1" applyFont="1" applyFill="1" applyBorder="1" applyAlignment="1">
      <alignment horizontal="right" vertical="center" wrapText="1"/>
      <protection/>
    </xf>
    <xf numFmtId="186" fontId="5" fillId="0" borderId="10" xfId="54" applyNumberFormat="1" applyFont="1" applyFill="1" applyBorder="1" applyAlignment="1">
      <alignment horizontal="center" vertical="center" textRotation="90" wrapText="1"/>
      <protection/>
    </xf>
    <xf numFmtId="3" fontId="5" fillId="0" borderId="10" xfId="54" applyNumberFormat="1" applyFont="1" applyFill="1" applyBorder="1" applyAlignment="1">
      <alignment horizontal="center" vertical="center" textRotation="90" wrapText="1"/>
      <protection/>
    </xf>
    <xf numFmtId="3" fontId="5" fillId="34" borderId="10" xfId="54" applyNumberFormat="1" applyFont="1" applyFill="1" applyBorder="1" applyAlignment="1">
      <alignment horizontal="center" vertical="center"/>
      <protection/>
    </xf>
    <xf numFmtId="3" fontId="5" fillId="34" borderId="10" xfId="54" applyNumberFormat="1" applyFont="1" applyFill="1" applyBorder="1" applyAlignment="1">
      <alignment horizontal="center" vertical="center" wrapText="1"/>
      <protection/>
    </xf>
    <xf numFmtId="3" fontId="5" fillId="0" borderId="10" xfId="62" applyNumberFormat="1" applyFont="1" applyFill="1" applyBorder="1" applyAlignment="1">
      <alignment horizontal="center"/>
    </xf>
    <xf numFmtId="3" fontId="5" fillId="35" borderId="10" xfId="54" applyNumberFormat="1" applyFont="1" applyFill="1" applyBorder="1" applyAlignment="1">
      <alignment horizontal="right" vertical="center" wrapText="1"/>
      <protection/>
    </xf>
    <xf numFmtId="3" fontId="5" fillId="0" borderId="10" xfId="54" applyNumberFormat="1" applyFont="1" applyFill="1" applyBorder="1" applyAlignment="1">
      <alignment horizontal="right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1" fontId="4" fillId="34" borderId="10" xfId="54" applyNumberFormat="1" applyFont="1" applyFill="1" applyBorder="1" applyAlignment="1">
      <alignment horizontal="center" vertical="center" wrapText="1"/>
      <protection/>
    </xf>
    <xf numFmtId="4" fontId="4" fillId="34" borderId="10" xfId="54" applyNumberFormat="1" applyFont="1" applyFill="1" applyBorder="1" applyAlignment="1">
      <alignment horizontal="center" vertical="center" wrapText="1"/>
      <protection/>
    </xf>
    <xf numFmtId="2" fontId="4" fillId="34" borderId="10" xfId="54" applyNumberFormat="1" applyFont="1" applyFill="1" applyBorder="1" applyAlignment="1">
      <alignment horizontal="center" vertical="center" wrapText="1"/>
      <protection/>
    </xf>
    <xf numFmtId="3" fontId="4" fillId="34" borderId="10" xfId="54" applyNumberFormat="1" applyFont="1" applyFill="1" applyBorder="1" applyAlignment="1">
      <alignment horizontal="center" vertical="center" wrapText="1"/>
      <protection/>
    </xf>
    <xf numFmtId="186" fontId="4" fillId="34" borderId="10" xfId="54" applyNumberFormat="1" applyFont="1" applyFill="1" applyBorder="1" applyAlignment="1">
      <alignment horizontal="center" vertical="center" wrapText="1"/>
      <protection/>
    </xf>
    <xf numFmtId="0" fontId="7" fillId="34" borderId="0" xfId="54" applyFont="1" applyFill="1" applyBorder="1" applyAlignment="1">
      <alignment vertical="center"/>
      <protection/>
    </xf>
    <xf numFmtId="0" fontId="7" fillId="34" borderId="10" xfId="54" applyFont="1" applyFill="1" applyBorder="1" applyAlignment="1">
      <alignment vertical="center"/>
      <protection/>
    </xf>
    <xf numFmtId="4" fontId="5" fillId="34" borderId="10" xfId="54" applyNumberFormat="1" applyFont="1" applyFill="1" applyBorder="1" applyAlignment="1">
      <alignment vertical="center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4" fontId="7" fillId="34" borderId="10" xfId="54" applyNumberFormat="1" applyFont="1" applyFill="1" applyBorder="1" applyAlignment="1">
      <alignment vertical="center"/>
      <protection/>
    </xf>
    <xf numFmtId="186" fontId="5" fillId="34" borderId="10" xfId="54" applyNumberFormat="1" applyFont="1" applyFill="1" applyBorder="1" applyAlignment="1">
      <alignment horizontal="center" vertical="center" wrapText="1"/>
      <protection/>
    </xf>
    <xf numFmtId="4" fontId="4" fillId="34" borderId="10" xfId="54" applyNumberFormat="1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3" fontId="4" fillId="34" borderId="10" xfId="54" applyNumberFormat="1" applyFont="1" applyFill="1" applyBorder="1" applyAlignment="1">
      <alignment horizontal="center" vertical="center"/>
      <protection/>
    </xf>
    <xf numFmtId="186" fontId="4" fillId="34" borderId="10" xfId="54" applyNumberFormat="1" applyFont="1" applyFill="1" applyBorder="1" applyAlignment="1">
      <alignment horizontal="center" vertical="center"/>
      <protection/>
    </xf>
    <xf numFmtId="2" fontId="5" fillId="34" borderId="10" xfId="54" applyNumberFormat="1" applyFont="1" applyFill="1" applyBorder="1" applyAlignment="1">
      <alignment horizontal="center" vertical="center"/>
      <protection/>
    </xf>
    <xf numFmtId="4" fontId="52" fillId="34" borderId="10" xfId="54" applyNumberFormat="1" applyFont="1" applyFill="1" applyBorder="1" applyAlignment="1">
      <alignment horizontal="center" vertical="center" wrapText="1"/>
      <protection/>
    </xf>
    <xf numFmtId="3" fontId="52" fillId="34" borderId="10" xfId="54" applyNumberFormat="1" applyFont="1" applyFill="1" applyBorder="1" applyAlignment="1">
      <alignment horizontal="center" vertical="center" wrapText="1"/>
      <protection/>
    </xf>
    <xf numFmtId="186" fontId="52" fillId="34" borderId="10" xfId="54" applyNumberFormat="1" applyFont="1" applyFill="1" applyBorder="1" applyAlignment="1">
      <alignment horizontal="center" vertical="center" wrapText="1"/>
      <protection/>
    </xf>
    <xf numFmtId="4" fontId="53" fillId="34" borderId="10" xfId="54" applyNumberFormat="1" applyFont="1" applyFill="1" applyBorder="1" applyAlignment="1">
      <alignment horizontal="center" vertical="center" wrapText="1"/>
      <protection/>
    </xf>
    <xf numFmtId="3" fontId="53" fillId="34" borderId="10" xfId="54" applyNumberFormat="1" applyFont="1" applyFill="1" applyBorder="1" applyAlignment="1">
      <alignment horizontal="center" vertical="center"/>
      <protection/>
    </xf>
    <xf numFmtId="4" fontId="53" fillId="34" borderId="10" xfId="54" applyNumberFormat="1" applyFont="1" applyFill="1" applyBorder="1" applyAlignment="1">
      <alignment horizontal="center" vertical="center"/>
      <protection/>
    </xf>
    <xf numFmtId="3" fontId="7" fillId="34" borderId="10" xfId="54" applyNumberFormat="1" applyFont="1" applyFill="1" applyBorder="1" applyAlignment="1">
      <alignment vertical="center"/>
      <protection/>
    </xf>
    <xf numFmtId="186" fontId="7" fillId="34" borderId="10" xfId="54" applyNumberFormat="1" applyFont="1" applyFill="1" applyBorder="1" applyAlignment="1">
      <alignment vertical="center"/>
      <protection/>
    </xf>
    <xf numFmtId="186" fontId="54" fillId="34" borderId="10" xfId="54" applyNumberFormat="1" applyFont="1" applyFill="1" applyBorder="1" applyAlignment="1">
      <alignment horizontal="center" vertical="center" wrapText="1"/>
      <protection/>
    </xf>
    <xf numFmtId="186" fontId="55" fillId="34" borderId="10" xfId="54" applyNumberFormat="1" applyFont="1" applyFill="1" applyBorder="1" applyAlignment="1">
      <alignment horizontal="center" vertical="center"/>
      <protection/>
    </xf>
    <xf numFmtId="1" fontId="5" fillId="34" borderId="10" xfId="54" applyNumberFormat="1" applyFont="1" applyFill="1" applyBorder="1" applyAlignment="1">
      <alignment horizontal="center" vertical="center"/>
      <protection/>
    </xf>
    <xf numFmtId="3" fontId="55" fillId="34" borderId="10" xfId="54" applyNumberFormat="1" applyFont="1" applyFill="1" applyBorder="1" applyAlignment="1">
      <alignment horizontal="center" vertical="center"/>
      <protection/>
    </xf>
    <xf numFmtId="4" fontId="53" fillId="34" borderId="10" xfId="54" applyNumberFormat="1" applyFont="1" applyFill="1" applyBorder="1" applyAlignment="1">
      <alignment horizontal="right" vertical="center" wrapText="1"/>
      <protection/>
    </xf>
    <xf numFmtId="4" fontId="53" fillId="34" borderId="10" xfId="54" applyNumberFormat="1" applyFont="1" applyFill="1" applyBorder="1" applyAlignment="1">
      <alignment horizontal="center"/>
      <protection/>
    </xf>
    <xf numFmtId="4" fontId="53" fillId="34" borderId="10" xfId="62" applyNumberFormat="1" applyFont="1" applyFill="1" applyBorder="1" applyAlignment="1">
      <alignment horizontal="right" vertical="center" wrapText="1"/>
    </xf>
    <xf numFmtId="4" fontId="53" fillId="34" borderId="10" xfId="62" applyNumberFormat="1" applyFont="1" applyFill="1" applyBorder="1" applyAlignment="1">
      <alignment horizontal="center"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2" fontId="55" fillId="34" borderId="10" xfId="54" applyNumberFormat="1" applyFont="1" applyFill="1" applyBorder="1" applyAlignment="1">
      <alignment horizontal="center" vertical="center" wrapText="1"/>
      <protection/>
    </xf>
    <xf numFmtId="2" fontId="54" fillId="34" borderId="10" xfId="54" applyNumberFormat="1" applyFont="1" applyFill="1" applyBorder="1" applyAlignment="1">
      <alignment horizontal="center" vertical="center" wrapText="1"/>
      <protection/>
    </xf>
    <xf numFmtId="4" fontId="54" fillId="34" borderId="10" xfId="54" applyNumberFormat="1" applyFont="1" applyFill="1" applyBorder="1" applyAlignment="1">
      <alignment horizontal="center" vertical="center" wrapText="1"/>
      <protection/>
    </xf>
    <xf numFmtId="3" fontId="54" fillId="34" borderId="10" xfId="54" applyNumberFormat="1" applyFont="1" applyFill="1" applyBorder="1" applyAlignment="1">
      <alignment horizontal="center" vertical="center" wrapText="1"/>
      <protection/>
    </xf>
    <xf numFmtId="1" fontId="55" fillId="34" borderId="10" xfId="54" applyNumberFormat="1" applyFont="1" applyFill="1" applyBorder="1" applyAlignment="1">
      <alignment horizontal="center" vertical="center" wrapText="1"/>
      <protection/>
    </xf>
    <xf numFmtId="4" fontId="56" fillId="34" borderId="10" xfId="54" applyNumberFormat="1" applyFont="1" applyFill="1" applyBorder="1" applyAlignment="1">
      <alignment vertical="center"/>
      <protection/>
    </xf>
    <xf numFmtId="0" fontId="56" fillId="34" borderId="10" xfId="54" applyFont="1" applyFill="1" applyBorder="1" applyAlignment="1">
      <alignment horizontal="center" vertical="center"/>
      <protection/>
    </xf>
    <xf numFmtId="3" fontId="56" fillId="34" borderId="10" xfId="54" applyNumberFormat="1" applyFont="1" applyFill="1" applyBorder="1" applyAlignment="1">
      <alignment vertical="center"/>
      <protection/>
    </xf>
    <xf numFmtId="186" fontId="56" fillId="34" borderId="10" xfId="54" applyNumberFormat="1" applyFont="1" applyFill="1" applyBorder="1" applyAlignment="1">
      <alignment vertical="center"/>
      <protection/>
    </xf>
    <xf numFmtId="4" fontId="55" fillId="34" borderId="10" xfId="54" applyNumberFormat="1" applyFont="1" applyFill="1" applyBorder="1" applyAlignment="1">
      <alignment horizontal="center" vertical="center" wrapText="1"/>
      <protection/>
    </xf>
    <xf numFmtId="0" fontId="56" fillId="34" borderId="10" xfId="54" applyFont="1" applyFill="1" applyBorder="1" applyAlignment="1">
      <alignment vertical="center"/>
      <protection/>
    </xf>
    <xf numFmtId="0" fontId="55" fillId="34" borderId="10" xfId="54" applyFont="1" applyFill="1" applyBorder="1" applyAlignment="1">
      <alignment horizontal="center" vertical="center"/>
      <protection/>
    </xf>
    <xf numFmtId="4" fontId="55" fillId="34" borderId="10" xfId="54" applyNumberFormat="1" applyFont="1" applyFill="1" applyBorder="1" applyAlignment="1">
      <alignment horizontal="center" vertical="center"/>
      <protection/>
    </xf>
    <xf numFmtId="1" fontId="54" fillId="34" borderId="10" xfId="54" applyNumberFormat="1" applyFont="1" applyFill="1" applyBorder="1" applyAlignment="1">
      <alignment horizontal="center" vertical="center" wrapText="1"/>
      <protection/>
    </xf>
    <xf numFmtId="1" fontId="55" fillId="0" borderId="10" xfId="54" applyNumberFormat="1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/>
      <protection/>
    </xf>
    <xf numFmtId="186" fontId="55" fillId="0" borderId="10" xfId="54" applyNumberFormat="1" applyFont="1" applyFill="1" applyBorder="1" applyAlignment="1">
      <alignment horizontal="center" vertical="center"/>
      <protection/>
    </xf>
    <xf numFmtId="186" fontId="55" fillId="0" borderId="10" xfId="54" applyNumberFormat="1" applyFont="1" applyFill="1" applyBorder="1" applyAlignment="1">
      <alignment horizontal="center"/>
      <protection/>
    </xf>
    <xf numFmtId="3" fontId="55" fillId="34" borderId="10" xfId="54" applyNumberFormat="1" applyFont="1" applyFill="1" applyBorder="1" applyAlignment="1">
      <alignment horizontal="center" vertical="center" wrapText="1"/>
      <protection/>
    </xf>
    <xf numFmtId="4" fontId="55" fillId="34" borderId="10" xfId="54" applyNumberFormat="1" applyFont="1" applyFill="1" applyBorder="1" applyAlignment="1">
      <alignment horizontal="center"/>
      <protection/>
    </xf>
    <xf numFmtId="186" fontId="55" fillId="34" borderId="10" xfId="54" applyNumberFormat="1" applyFont="1" applyFill="1" applyBorder="1" applyAlignment="1">
      <alignment horizontal="center"/>
      <protection/>
    </xf>
    <xf numFmtId="3" fontId="55" fillId="34" borderId="10" xfId="62" applyNumberFormat="1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/>
      <protection/>
    </xf>
    <xf numFmtId="3" fontId="55" fillId="34" borderId="10" xfId="54" applyNumberFormat="1" applyFont="1" applyFill="1" applyBorder="1" applyAlignment="1">
      <alignment horizontal="center"/>
      <protection/>
    </xf>
    <xf numFmtId="4" fontId="55" fillId="0" borderId="10" xfId="54" applyNumberFormat="1" applyFont="1" applyFill="1" applyBorder="1" applyAlignment="1">
      <alignment horizontal="center" vertical="center" wrapText="1"/>
      <protection/>
    </xf>
    <xf numFmtId="4" fontId="55" fillId="0" borderId="10" xfId="54" applyNumberFormat="1" applyFont="1" applyFill="1" applyBorder="1" applyAlignment="1">
      <alignment horizontal="center" vertical="center"/>
      <protection/>
    </xf>
    <xf numFmtId="4" fontId="55" fillId="0" borderId="10" xfId="54" applyNumberFormat="1" applyFont="1" applyFill="1" applyBorder="1">
      <alignment/>
      <protection/>
    </xf>
    <xf numFmtId="3" fontId="55" fillId="0" borderId="10" xfId="54" applyNumberFormat="1" applyFont="1" applyFill="1" applyBorder="1" applyAlignment="1">
      <alignment horizontal="center" vertical="center"/>
      <protection/>
    </xf>
    <xf numFmtId="2" fontId="55" fillId="0" borderId="10" xfId="54" applyNumberFormat="1" applyFont="1" applyFill="1" applyBorder="1" applyAlignment="1">
      <alignment horizontal="center" vertical="center" wrapText="1"/>
      <protection/>
    </xf>
    <xf numFmtId="4" fontId="55" fillId="0" borderId="10" xfId="54" applyNumberFormat="1" applyFont="1" applyFill="1" applyBorder="1" applyAlignment="1">
      <alignment horizontal="center"/>
      <protection/>
    </xf>
    <xf numFmtId="0" fontId="55" fillId="0" borderId="10" xfId="54" applyFont="1" applyFill="1" applyBorder="1" applyAlignment="1">
      <alignment horizontal="center"/>
      <protection/>
    </xf>
    <xf numFmtId="3" fontId="55" fillId="0" borderId="10" xfId="54" applyNumberFormat="1" applyFont="1" applyFill="1" applyBorder="1" applyAlignment="1">
      <alignment horizontal="center"/>
      <protection/>
    </xf>
    <xf numFmtId="186" fontId="5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4" fontId="4" fillId="33" borderId="10" xfId="54" applyNumberFormat="1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4" fontId="5" fillId="0" borderId="10" xfId="54" applyNumberFormat="1" applyFont="1" applyFill="1" applyBorder="1" applyAlignment="1">
      <alignment vertical="center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2" fontId="55" fillId="34" borderId="10" xfId="54" applyNumberFormat="1" applyFont="1" applyFill="1" applyBorder="1" applyAlignment="1">
      <alignment horizontal="center" vertical="center" wrapText="1"/>
      <protection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5" fillId="34" borderId="14" xfId="54" applyNumberFormat="1" applyFont="1" applyFill="1" applyBorder="1" applyAlignment="1">
      <alignment horizontal="center" vertical="center" wrapText="1"/>
      <protection/>
    </xf>
    <xf numFmtId="2" fontId="5" fillId="34" borderId="15" xfId="54" applyNumberFormat="1" applyFont="1" applyFill="1" applyBorder="1" applyAlignment="1">
      <alignment horizontal="center" vertical="center" wrapText="1"/>
      <protection/>
    </xf>
    <xf numFmtId="2" fontId="5" fillId="34" borderId="16" xfId="54" applyNumberFormat="1" applyFont="1" applyFill="1" applyBorder="1" applyAlignment="1">
      <alignment horizontal="center" vertical="center" wrapText="1"/>
      <protection/>
    </xf>
    <xf numFmtId="2" fontId="5" fillId="34" borderId="17" xfId="54" applyNumberFormat="1" applyFont="1" applyFill="1" applyBorder="1" applyAlignment="1">
      <alignment horizontal="center" vertical="center" wrapText="1"/>
      <protection/>
    </xf>
    <xf numFmtId="2" fontId="5" fillId="34" borderId="18" xfId="54" applyNumberFormat="1" applyFont="1" applyFill="1" applyBorder="1" applyAlignment="1">
      <alignment horizontal="center" vertical="center" wrapText="1"/>
      <protection/>
    </xf>
    <xf numFmtId="2" fontId="5" fillId="34" borderId="19" xfId="54" applyNumberFormat="1" applyFont="1" applyFill="1" applyBorder="1" applyAlignment="1">
      <alignment horizontal="center" vertical="center" wrapText="1"/>
      <protection/>
    </xf>
    <xf numFmtId="2" fontId="5" fillId="34" borderId="10" xfId="54" applyNumberFormat="1" applyFont="1" applyFill="1" applyBorder="1" applyAlignment="1">
      <alignment horizontal="center" vertic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2" fontId="55" fillId="34" borderId="14" xfId="54" applyNumberFormat="1" applyFont="1" applyFill="1" applyBorder="1" applyAlignment="1">
      <alignment horizontal="center" vertical="center" wrapText="1"/>
      <protection/>
    </xf>
    <xf numFmtId="2" fontId="55" fillId="34" borderId="15" xfId="54" applyNumberFormat="1" applyFont="1" applyFill="1" applyBorder="1" applyAlignment="1">
      <alignment horizontal="center" vertical="center" wrapText="1"/>
      <protection/>
    </xf>
    <xf numFmtId="2" fontId="55" fillId="34" borderId="16" xfId="54" applyNumberFormat="1" applyFont="1" applyFill="1" applyBorder="1" applyAlignment="1">
      <alignment horizontal="center" vertical="center" wrapText="1"/>
      <protection/>
    </xf>
    <xf numFmtId="2" fontId="55" fillId="34" borderId="17" xfId="54" applyNumberFormat="1" applyFont="1" applyFill="1" applyBorder="1" applyAlignment="1">
      <alignment horizontal="center" vertical="center" wrapText="1"/>
      <protection/>
    </xf>
    <xf numFmtId="2" fontId="55" fillId="34" borderId="18" xfId="54" applyNumberFormat="1" applyFont="1" applyFill="1" applyBorder="1" applyAlignment="1">
      <alignment horizontal="center" vertical="center" wrapText="1"/>
      <protection/>
    </xf>
    <xf numFmtId="2" fontId="55" fillId="34" borderId="19" xfId="54" applyNumberFormat="1" applyFont="1" applyFill="1" applyBorder="1" applyAlignment="1">
      <alignment horizontal="center" vertical="center" wrapText="1"/>
      <protection/>
    </xf>
    <xf numFmtId="2" fontId="4" fillId="34" borderId="14" xfId="54" applyNumberFormat="1" applyFont="1" applyFill="1" applyBorder="1" applyAlignment="1">
      <alignment horizontal="center" vertical="center" wrapText="1"/>
      <protection/>
    </xf>
    <xf numFmtId="2" fontId="4" fillId="34" borderId="20" xfId="54" applyNumberFormat="1" applyFont="1" applyFill="1" applyBorder="1" applyAlignment="1">
      <alignment horizontal="center" vertical="center" wrapText="1"/>
      <protection/>
    </xf>
    <xf numFmtId="2" fontId="4" fillId="34" borderId="15" xfId="54" applyNumberFormat="1" applyFont="1" applyFill="1" applyBorder="1" applyAlignment="1">
      <alignment horizontal="center" vertical="center" wrapText="1"/>
      <protection/>
    </xf>
    <xf numFmtId="2" fontId="4" fillId="34" borderId="16" xfId="54" applyNumberFormat="1" applyFont="1" applyFill="1" applyBorder="1" applyAlignment="1">
      <alignment horizontal="center" vertical="center" wrapText="1"/>
      <protection/>
    </xf>
    <xf numFmtId="2" fontId="4" fillId="34" borderId="0" xfId="54" applyNumberFormat="1" applyFont="1" applyFill="1" applyBorder="1" applyAlignment="1">
      <alignment horizontal="center" vertical="center" wrapText="1"/>
      <protection/>
    </xf>
    <xf numFmtId="2" fontId="4" fillId="34" borderId="17" xfId="54" applyNumberFormat="1" applyFont="1" applyFill="1" applyBorder="1" applyAlignment="1">
      <alignment horizontal="center" vertical="center" wrapText="1"/>
      <protection/>
    </xf>
    <xf numFmtId="2" fontId="9" fillId="36" borderId="10" xfId="54" applyNumberFormat="1" applyFont="1" applyFill="1" applyBorder="1" applyAlignment="1">
      <alignment horizontal="center" vertical="center" wrapText="1"/>
      <protection/>
    </xf>
    <xf numFmtId="1" fontId="55" fillId="34" borderId="10" xfId="0" applyNumberFormat="1" applyFont="1" applyFill="1" applyBorder="1" applyAlignment="1">
      <alignment horizontal="center" vertical="center" wrapText="1"/>
    </xf>
    <xf numFmtId="2" fontId="55" fillId="34" borderId="10" xfId="0" applyNumberFormat="1" applyFont="1" applyFill="1" applyBorder="1" applyAlignment="1">
      <alignment horizontal="center" vertical="center" wrapText="1"/>
    </xf>
    <xf numFmtId="1" fontId="5" fillId="34" borderId="10" xfId="54" applyNumberFormat="1" applyFont="1" applyFill="1" applyBorder="1" applyAlignment="1">
      <alignment horizontal="center" vertical="center" wrapText="1"/>
      <protection/>
    </xf>
    <xf numFmtId="2" fontId="14" fillId="0" borderId="14" xfId="54" applyNumberFormat="1" applyFont="1" applyFill="1" applyBorder="1" applyAlignment="1">
      <alignment horizontal="center" vertical="center" wrapText="1"/>
      <protection/>
    </xf>
    <xf numFmtId="2" fontId="14" fillId="0" borderId="20" xfId="54" applyNumberFormat="1" applyFont="1" applyFill="1" applyBorder="1" applyAlignment="1">
      <alignment horizontal="center" vertical="center" wrapText="1"/>
      <protection/>
    </xf>
    <xf numFmtId="2" fontId="14" fillId="0" borderId="15" xfId="54" applyNumberFormat="1" applyFont="1" applyFill="1" applyBorder="1" applyAlignment="1">
      <alignment horizontal="center" vertical="center" wrapText="1"/>
      <protection/>
    </xf>
    <xf numFmtId="2" fontId="14" fillId="0" borderId="16" xfId="54" applyNumberFormat="1" applyFont="1" applyFill="1" applyBorder="1" applyAlignment="1">
      <alignment horizontal="center" vertical="center" wrapText="1"/>
      <protection/>
    </xf>
    <xf numFmtId="2" fontId="14" fillId="0" borderId="0" xfId="54" applyNumberFormat="1" applyFont="1" applyFill="1" applyBorder="1" applyAlignment="1">
      <alignment horizontal="center" vertical="center" wrapText="1"/>
      <protection/>
    </xf>
    <xf numFmtId="2" fontId="14" fillId="0" borderId="17" xfId="54" applyNumberFormat="1" applyFont="1" applyFill="1" applyBorder="1" applyAlignment="1">
      <alignment horizontal="center" vertical="center" wrapText="1"/>
      <protection/>
    </xf>
    <xf numFmtId="2" fontId="14" fillId="0" borderId="18" xfId="54" applyNumberFormat="1" applyFont="1" applyFill="1" applyBorder="1" applyAlignment="1">
      <alignment horizontal="center" vertical="center" wrapText="1"/>
      <protection/>
    </xf>
    <xf numFmtId="2" fontId="14" fillId="0" borderId="21" xfId="54" applyNumberFormat="1" applyFont="1" applyFill="1" applyBorder="1" applyAlignment="1">
      <alignment horizontal="center" vertical="center" wrapText="1"/>
      <protection/>
    </xf>
    <xf numFmtId="2" fontId="14" fillId="0" borderId="19" xfId="54" applyNumberFormat="1" applyFont="1" applyFill="1" applyBorder="1" applyAlignment="1">
      <alignment horizontal="center" vertical="center" wrapText="1"/>
      <protection/>
    </xf>
    <xf numFmtId="2" fontId="55" fillId="34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2" fontId="5" fillId="34" borderId="22" xfId="54" applyNumberFormat="1" applyFont="1" applyFill="1" applyBorder="1" applyAlignment="1">
      <alignment horizontal="center" vertical="center" wrapText="1"/>
      <protection/>
    </xf>
    <xf numFmtId="2" fontId="5" fillId="34" borderId="23" xfId="54" applyNumberFormat="1" applyFont="1" applyFill="1" applyBorder="1" applyAlignment="1">
      <alignment horizontal="center" vertical="center" wrapText="1"/>
      <protection/>
    </xf>
    <xf numFmtId="2" fontId="5" fillId="34" borderId="24" xfId="54" applyNumberFormat="1" applyFont="1" applyFill="1" applyBorder="1" applyAlignment="1">
      <alignment horizontal="center" vertical="center" wrapText="1"/>
      <protection/>
    </xf>
    <xf numFmtId="2" fontId="5" fillId="34" borderId="22" xfId="0" applyNumberFormat="1" applyFont="1" applyFill="1" applyBorder="1" applyAlignment="1">
      <alignment horizontal="center" vertical="center" wrapText="1"/>
    </xf>
    <xf numFmtId="2" fontId="5" fillId="34" borderId="23" xfId="0" applyNumberFormat="1" applyFont="1" applyFill="1" applyBorder="1" applyAlignment="1">
      <alignment horizontal="center" vertical="center" wrapText="1"/>
    </xf>
    <xf numFmtId="2" fontId="5" fillId="34" borderId="24" xfId="0" applyNumberFormat="1" applyFont="1" applyFill="1" applyBorder="1" applyAlignment="1">
      <alignment horizontal="center" vertical="center" wrapText="1"/>
    </xf>
    <xf numFmtId="0" fontId="9" fillId="36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2" fontId="4" fillId="0" borderId="14" xfId="54" applyNumberFormat="1" applyFont="1" applyFill="1" applyBorder="1" applyAlignment="1">
      <alignment horizontal="left" vertical="center" wrapText="1"/>
      <protection/>
    </xf>
    <xf numFmtId="2" fontId="4" fillId="0" borderId="20" xfId="54" applyNumberFormat="1" applyFont="1" applyFill="1" applyBorder="1" applyAlignment="1">
      <alignment horizontal="left" vertical="center" wrapText="1"/>
      <protection/>
    </xf>
    <xf numFmtId="2" fontId="4" fillId="0" borderId="15" xfId="54" applyNumberFormat="1" applyFont="1" applyFill="1" applyBorder="1" applyAlignment="1">
      <alignment horizontal="left" vertical="center" wrapText="1"/>
      <protection/>
    </xf>
    <xf numFmtId="2" fontId="4" fillId="0" borderId="16" xfId="54" applyNumberFormat="1" applyFont="1" applyFill="1" applyBorder="1" applyAlignment="1">
      <alignment horizontal="left" vertical="center" wrapText="1"/>
      <protection/>
    </xf>
    <xf numFmtId="2" fontId="4" fillId="0" borderId="0" xfId="54" applyNumberFormat="1" applyFont="1" applyFill="1" applyBorder="1" applyAlignment="1">
      <alignment horizontal="left" vertical="center" wrapText="1"/>
      <protection/>
    </xf>
    <xf numFmtId="2" fontId="4" fillId="0" borderId="17" xfId="54" applyNumberFormat="1" applyFont="1" applyFill="1" applyBorder="1" applyAlignment="1">
      <alignment horizontal="left" vertical="center" wrapText="1"/>
      <protection/>
    </xf>
    <xf numFmtId="2" fontId="4" fillId="0" borderId="18" xfId="54" applyNumberFormat="1" applyFont="1" applyFill="1" applyBorder="1" applyAlignment="1">
      <alignment horizontal="left" vertical="center" wrapText="1"/>
      <protection/>
    </xf>
    <xf numFmtId="2" fontId="4" fillId="0" borderId="21" xfId="54" applyNumberFormat="1" applyFont="1" applyFill="1" applyBorder="1" applyAlignment="1">
      <alignment horizontal="left" vertical="center" wrapText="1"/>
      <protection/>
    </xf>
    <xf numFmtId="2" fontId="4" fillId="0" borderId="19" xfId="54" applyNumberFormat="1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1" fontId="5" fillId="34" borderId="22" xfId="54" applyNumberFormat="1" applyFont="1" applyFill="1" applyBorder="1" applyAlignment="1">
      <alignment horizontal="center" vertical="center" wrapText="1"/>
      <protection/>
    </xf>
    <xf numFmtId="1" fontId="5" fillId="34" borderId="23" xfId="54" applyNumberFormat="1" applyFont="1" applyFill="1" applyBorder="1" applyAlignment="1">
      <alignment horizontal="center" vertical="center" wrapText="1"/>
      <protection/>
    </xf>
    <xf numFmtId="1" fontId="5" fillId="34" borderId="24" xfId="54" applyNumberFormat="1" applyFont="1" applyFill="1" applyBorder="1" applyAlignment="1">
      <alignment horizontal="center" vertical="center" wrapText="1"/>
      <protection/>
    </xf>
    <xf numFmtId="2" fontId="55" fillId="34" borderId="22" xfId="0" applyNumberFormat="1" applyFont="1" applyFill="1" applyBorder="1" applyAlignment="1">
      <alignment horizontal="center" vertical="center" wrapText="1"/>
    </xf>
    <xf numFmtId="2" fontId="55" fillId="34" borderId="23" xfId="0" applyNumberFormat="1" applyFont="1" applyFill="1" applyBorder="1" applyAlignment="1">
      <alignment horizontal="center" vertical="center" wrapText="1"/>
    </xf>
    <xf numFmtId="2" fontId="55" fillId="34" borderId="24" xfId="0" applyNumberFormat="1" applyFont="1" applyFill="1" applyBorder="1" applyAlignment="1">
      <alignment horizontal="center" vertical="center" wrapText="1"/>
    </xf>
    <xf numFmtId="2" fontId="55" fillId="34" borderId="22" xfId="54" applyNumberFormat="1" applyFont="1" applyFill="1" applyBorder="1" applyAlignment="1">
      <alignment horizontal="center" vertical="center" wrapText="1"/>
      <protection/>
    </xf>
    <xf numFmtId="2" fontId="55" fillId="34" borderId="23" xfId="54" applyNumberFormat="1" applyFont="1" applyFill="1" applyBorder="1" applyAlignment="1">
      <alignment horizontal="center" vertical="center" wrapText="1"/>
      <protection/>
    </xf>
    <xf numFmtId="2" fontId="55" fillId="34" borderId="24" xfId="54" applyNumberFormat="1" applyFont="1" applyFill="1" applyBorder="1" applyAlignment="1">
      <alignment horizontal="center" vertical="center" wrapText="1"/>
      <protection/>
    </xf>
    <xf numFmtId="49" fontId="54" fillId="34" borderId="10" xfId="54" applyNumberFormat="1" applyFont="1" applyFill="1" applyBorder="1" applyAlignment="1">
      <alignment horizontal="center" vertical="center" wrapText="1"/>
      <protection/>
    </xf>
    <xf numFmtId="2" fontId="4" fillId="34" borderId="14" xfId="54" applyNumberFormat="1" applyFont="1" applyFill="1" applyBorder="1" applyAlignment="1">
      <alignment horizontal="left" vertical="center" wrapText="1"/>
      <protection/>
    </xf>
    <xf numFmtId="2" fontId="4" fillId="34" borderId="20" xfId="54" applyNumberFormat="1" applyFont="1" applyFill="1" applyBorder="1" applyAlignment="1">
      <alignment horizontal="left" vertical="center" wrapText="1"/>
      <protection/>
    </xf>
    <xf numFmtId="2" fontId="4" fillId="34" borderId="15" xfId="54" applyNumberFormat="1" applyFont="1" applyFill="1" applyBorder="1" applyAlignment="1">
      <alignment horizontal="left" vertical="center" wrapText="1"/>
      <protection/>
    </xf>
    <xf numFmtId="2" fontId="4" fillId="34" borderId="10" xfId="54" applyNumberFormat="1" applyFont="1" applyFill="1" applyBorder="1" applyAlignment="1">
      <alignment horizontal="center" vertical="center"/>
      <protection/>
    </xf>
    <xf numFmtId="2" fontId="4" fillId="34" borderId="16" xfId="54" applyNumberFormat="1" applyFont="1" applyFill="1" applyBorder="1" applyAlignment="1">
      <alignment horizontal="left" vertical="center" wrapText="1"/>
      <protection/>
    </xf>
    <xf numFmtId="2" fontId="4" fillId="34" borderId="0" xfId="54" applyNumberFormat="1" applyFont="1" applyFill="1" applyBorder="1" applyAlignment="1">
      <alignment horizontal="left" vertical="center" wrapText="1"/>
      <protection/>
    </xf>
    <xf numFmtId="2" fontId="4" fillId="34" borderId="17" xfId="54" applyNumberFormat="1" applyFont="1" applyFill="1" applyBorder="1" applyAlignment="1">
      <alignment horizontal="left" vertical="center" wrapText="1"/>
      <protection/>
    </xf>
    <xf numFmtId="2" fontId="4" fillId="34" borderId="18" xfId="54" applyNumberFormat="1" applyFont="1" applyFill="1" applyBorder="1" applyAlignment="1">
      <alignment horizontal="left" vertical="center" wrapText="1"/>
      <protection/>
    </xf>
    <xf numFmtId="2" fontId="4" fillId="34" borderId="21" xfId="54" applyNumberFormat="1" applyFont="1" applyFill="1" applyBorder="1" applyAlignment="1">
      <alignment horizontal="left" vertical="center" wrapText="1"/>
      <protection/>
    </xf>
    <xf numFmtId="2" fontId="4" fillId="34" borderId="19" xfId="54" applyNumberFormat="1" applyFont="1" applyFill="1" applyBorder="1" applyAlignment="1">
      <alignment horizontal="left" vertical="center" wrapText="1"/>
      <protection/>
    </xf>
    <xf numFmtId="2" fontId="10" fillId="34" borderId="14" xfId="54" applyNumberFormat="1" applyFont="1" applyFill="1" applyBorder="1" applyAlignment="1">
      <alignment horizontal="center" vertical="center" wrapText="1"/>
      <protection/>
    </xf>
    <xf numFmtId="2" fontId="10" fillId="34" borderId="20" xfId="54" applyNumberFormat="1" applyFont="1" applyFill="1" applyBorder="1" applyAlignment="1">
      <alignment horizontal="center" vertical="center" wrapText="1"/>
      <protection/>
    </xf>
    <xf numFmtId="2" fontId="10" fillId="34" borderId="15" xfId="54" applyNumberFormat="1" applyFont="1" applyFill="1" applyBorder="1" applyAlignment="1">
      <alignment horizontal="center" vertical="center" wrapText="1"/>
      <protection/>
    </xf>
    <xf numFmtId="2" fontId="53" fillId="34" borderId="10" xfId="54" applyNumberFormat="1" applyFont="1" applyFill="1" applyBorder="1" applyAlignment="1">
      <alignment horizontal="center" vertical="center" wrapText="1"/>
      <protection/>
    </xf>
    <xf numFmtId="2" fontId="10" fillId="34" borderId="16" xfId="54" applyNumberFormat="1" applyFont="1" applyFill="1" applyBorder="1" applyAlignment="1">
      <alignment horizontal="center" vertical="center" wrapText="1"/>
      <protection/>
    </xf>
    <xf numFmtId="2" fontId="10" fillId="34" borderId="0" xfId="54" applyNumberFormat="1" applyFont="1" applyFill="1" applyBorder="1" applyAlignment="1">
      <alignment horizontal="center" vertical="center" wrapText="1"/>
      <protection/>
    </xf>
    <xf numFmtId="2" fontId="10" fillId="34" borderId="17" xfId="54" applyNumberFormat="1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/>
      <protection/>
    </xf>
    <xf numFmtId="2" fontId="10" fillId="34" borderId="18" xfId="54" applyNumberFormat="1" applyFont="1" applyFill="1" applyBorder="1" applyAlignment="1">
      <alignment horizontal="center" vertical="center" wrapText="1"/>
      <protection/>
    </xf>
    <xf numFmtId="2" fontId="10" fillId="34" borderId="21" xfId="54" applyNumberFormat="1" applyFont="1" applyFill="1" applyBorder="1" applyAlignment="1">
      <alignment horizontal="center" vertical="center" wrapText="1"/>
      <protection/>
    </xf>
    <xf numFmtId="2" fontId="10" fillId="34" borderId="19" xfId="54" applyNumberFormat="1" applyFont="1" applyFill="1" applyBorder="1" applyAlignment="1">
      <alignment horizontal="center" vertical="center" wrapText="1"/>
      <protection/>
    </xf>
    <xf numFmtId="0" fontId="7" fillId="34" borderId="10" xfId="54" applyFont="1" applyFill="1" applyBorder="1">
      <alignment/>
      <protection/>
    </xf>
    <xf numFmtId="4" fontId="7" fillId="34" borderId="10" xfId="54" applyNumberFormat="1" applyFont="1" applyFill="1" applyBorder="1">
      <alignment/>
      <protection/>
    </xf>
    <xf numFmtId="3" fontId="7" fillId="34" borderId="10" xfId="54" applyNumberFormat="1" applyFont="1" applyFill="1" applyBorder="1">
      <alignment/>
      <protection/>
    </xf>
    <xf numFmtId="186" fontId="7" fillId="34" borderId="10" xfId="54" applyNumberFormat="1" applyFont="1" applyFill="1" applyBorder="1">
      <alignment/>
      <protection/>
    </xf>
    <xf numFmtId="2" fontId="9" fillId="34" borderId="14" xfId="54" applyNumberFormat="1" applyFont="1" applyFill="1" applyBorder="1" applyAlignment="1">
      <alignment horizontal="center" vertical="center" wrapText="1"/>
      <protection/>
    </xf>
    <xf numFmtId="2" fontId="9" fillId="34" borderId="20" xfId="54" applyNumberFormat="1" applyFont="1" applyFill="1" applyBorder="1" applyAlignment="1">
      <alignment horizontal="center" vertical="center" wrapText="1"/>
      <protection/>
    </xf>
    <xf numFmtId="2" fontId="9" fillId="34" borderId="15" xfId="54" applyNumberFormat="1" applyFont="1" applyFill="1" applyBorder="1" applyAlignment="1">
      <alignment horizontal="center" vertical="center" wrapText="1"/>
      <protection/>
    </xf>
    <xf numFmtId="2" fontId="9" fillId="34" borderId="16" xfId="54" applyNumberFormat="1" applyFont="1" applyFill="1" applyBorder="1" applyAlignment="1">
      <alignment horizontal="center" vertical="center" wrapText="1"/>
      <protection/>
    </xf>
    <xf numFmtId="2" fontId="9" fillId="34" borderId="0" xfId="54" applyNumberFormat="1" applyFont="1" applyFill="1" applyBorder="1" applyAlignment="1">
      <alignment horizontal="center" vertical="center" wrapText="1"/>
      <protection/>
    </xf>
    <xf numFmtId="2" fontId="9" fillId="34" borderId="17" xfId="54" applyNumberFormat="1" applyFont="1" applyFill="1" applyBorder="1" applyAlignment="1">
      <alignment horizontal="center" vertical="center" wrapText="1"/>
      <protection/>
    </xf>
    <xf numFmtId="193" fontId="5" fillId="34" borderId="10" xfId="54" applyNumberFormat="1" applyFont="1" applyFill="1" applyBorder="1" applyAlignment="1">
      <alignment horizontal="center" vertical="center" wrapText="1"/>
      <protection/>
    </xf>
    <xf numFmtId="2" fontId="9" fillId="34" borderId="18" xfId="54" applyNumberFormat="1" applyFont="1" applyFill="1" applyBorder="1" applyAlignment="1">
      <alignment horizontal="center" vertical="center" wrapText="1"/>
      <protection/>
    </xf>
    <xf numFmtId="2" fontId="9" fillId="34" borderId="21" xfId="54" applyNumberFormat="1" applyFont="1" applyFill="1" applyBorder="1" applyAlignment="1">
      <alignment horizontal="center" vertical="center" wrapText="1"/>
      <protection/>
    </xf>
    <xf numFmtId="2" fontId="9" fillId="34" borderId="19" xfId="54" applyNumberFormat="1" applyFont="1" applyFill="1" applyBorder="1" applyAlignment="1">
      <alignment horizontal="center" vertical="center" wrapText="1"/>
      <protection/>
    </xf>
    <xf numFmtId="0" fontId="12" fillId="34" borderId="25" xfId="54" applyFont="1" applyFill="1" applyBorder="1" applyAlignment="1">
      <alignment horizontal="left" vertical="center" wrapText="1"/>
      <protection/>
    </xf>
    <xf numFmtId="0" fontId="12" fillId="34" borderId="26" xfId="54" applyFont="1" applyFill="1" applyBorder="1" applyAlignment="1">
      <alignment horizontal="left" vertical="center" wrapText="1"/>
      <protection/>
    </xf>
    <xf numFmtId="0" fontId="12" fillId="34" borderId="11" xfId="54" applyFont="1" applyFill="1" applyBorder="1" applyAlignment="1">
      <alignment horizontal="left"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4" fontId="5" fillId="34" borderId="10" xfId="54" applyNumberFormat="1" applyFont="1" applyFill="1" applyBorder="1" applyAlignment="1">
      <alignment horizontal="right" vertical="center" wrapText="1"/>
      <protection/>
    </xf>
    <xf numFmtId="4" fontId="5" fillId="34" borderId="10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showZeros="0" tabSelected="1" view="pageBreakPreview" zoomScale="33" zoomScaleNormal="40" zoomScaleSheetLayoutView="33" zoomScalePageLayoutView="0" workbookViewId="0" topLeftCell="A67">
      <selection activeCell="S119" sqref="S119"/>
    </sheetView>
  </sheetViews>
  <sheetFormatPr defaultColWidth="9.140625" defaultRowHeight="12.75"/>
  <cols>
    <col min="1" max="1" width="10.28125" style="5" customWidth="1"/>
    <col min="2" max="2" width="45.140625" style="5" customWidth="1"/>
    <col min="3" max="3" width="15.8515625" style="5" customWidth="1"/>
    <col min="4" max="4" width="33.57421875" style="5" customWidth="1"/>
    <col min="5" max="5" width="51.00390625" style="5" customWidth="1"/>
    <col min="6" max="6" width="16.28125" style="5" customWidth="1"/>
    <col min="7" max="7" width="30.8515625" style="5" customWidth="1"/>
    <col min="8" max="8" width="46.57421875" style="5" hidden="1" customWidth="1"/>
    <col min="9" max="9" width="17.28125" style="6" customWidth="1"/>
    <col min="10" max="10" width="26.57421875" style="26" customWidth="1"/>
    <col min="11" max="11" width="20.00390625" style="26" customWidth="1"/>
    <col min="12" max="13" width="20.7109375" style="26" customWidth="1"/>
    <col min="14" max="14" width="25.28125" style="26" customWidth="1"/>
    <col min="15" max="15" width="24.7109375" style="26" customWidth="1"/>
    <col min="16" max="16" width="32.57421875" style="27" customWidth="1"/>
    <col min="17" max="17" width="24.57421875" style="27" customWidth="1"/>
    <col min="18" max="18" width="26.7109375" style="25" customWidth="1"/>
    <col min="19" max="19" width="23.140625" style="46" customWidth="1"/>
    <col min="20" max="20" width="37.8515625" style="34" customWidth="1"/>
    <col min="21" max="22" width="0" style="1" hidden="1" customWidth="1"/>
    <col min="23" max="23" width="9.8515625" style="1" hidden="1" customWidth="1"/>
    <col min="24" max="28" width="0" style="1" hidden="1" customWidth="1"/>
    <col min="29" max="29" width="3.421875" style="1" customWidth="1"/>
    <col min="30" max="30" width="25.28125" style="1" customWidth="1"/>
    <col min="31" max="16384" width="9.140625" style="1" customWidth="1"/>
  </cols>
  <sheetData>
    <row r="1" spans="1:29" ht="107.25" customHeight="1">
      <c r="A1" s="180" t="s">
        <v>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0"/>
      <c r="V1" s="10"/>
      <c r="W1" s="10"/>
      <c r="X1" s="10"/>
      <c r="Y1" s="10"/>
      <c r="Z1" s="10"/>
      <c r="AA1" s="10"/>
      <c r="AB1" s="10"/>
      <c r="AC1" s="10"/>
    </row>
    <row r="2" spans="1:29" s="2" customFormat="1" ht="54.75" customHeight="1">
      <c r="A2" s="178" t="s">
        <v>5</v>
      </c>
      <c r="B2" s="184" t="s">
        <v>30</v>
      </c>
      <c r="C2" s="185"/>
      <c r="D2" s="178" t="s">
        <v>29</v>
      </c>
      <c r="E2" s="178" t="s">
        <v>7</v>
      </c>
      <c r="F2" s="182" t="s">
        <v>0</v>
      </c>
      <c r="G2" s="178" t="s">
        <v>8</v>
      </c>
      <c r="H2" s="17"/>
      <c r="I2" s="178" t="s">
        <v>1</v>
      </c>
      <c r="J2" s="181" t="s">
        <v>23</v>
      </c>
      <c r="K2" s="181"/>
      <c r="L2" s="181"/>
      <c r="M2" s="181"/>
      <c r="N2" s="181"/>
      <c r="O2" s="181"/>
      <c r="P2" s="183" t="s">
        <v>32</v>
      </c>
      <c r="Q2" s="183"/>
      <c r="R2" s="183"/>
      <c r="S2" s="183"/>
      <c r="T2" s="183"/>
      <c r="U2" s="11"/>
      <c r="V2" s="11"/>
      <c r="W2" s="11"/>
      <c r="X2" s="11"/>
      <c r="Y2" s="11"/>
      <c r="Z2" s="11"/>
      <c r="AA2" s="11"/>
      <c r="AB2" s="11"/>
      <c r="AC2" s="11"/>
    </row>
    <row r="3" spans="1:29" s="2" customFormat="1" ht="198.75" customHeight="1">
      <c r="A3" s="178"/>
      <c r="B3" s="186"/>
      <c r="C3" s="187"/>
      <c r="D3" s="178"/>
      <c r="E3" s="178"/>
      <c r="F3" s="182"/>
      <c r="G3" s="178"/>
      <c r="H3" s="17"/>
      <c r="I3" s="178"/>
      <c r="J3" s="36" t="s">
        <v>26</v>
      </c>
      <c r="K3" s="37" t="s">
        <v>9</v>
      </c>
      <c r="L3" s="37" t="s">
        <v>3</v>
      </c>
      <c r="M3" s="37" t="s">
        <v>10</v>
      </c>
      <c r="N3" s="37" t="s">
        <v>4</v>
      </c>
      <c r="O3" s="37" t="s">
        <v>24</v>
      </c>
      <c r="P3" s="18" t="s">
        <v>27</v>
      </c>
      <c r="Q3" s="18" t="s">
        <v>33</v>
      </c>
      <c r="R3" s="18" t="s">
        <v>28</v>
      </c>
      <c r="S3" s="50" t="s">
        <v>25</v>
      </c>
      <c r="T3" s="49" t="s">
        <v>88</v>
      </c>
      <c r="U3" s="11"/>
      <c r="V3" s="11"/>
      <c r="W3" s="11"/>
      <c r="X3" s="11"/>
      <c r="Y3" s="11"/>
      <c r="Z3" s="11"/>
      <c r="AA3" s="11"/>
      <c r="AB3" s="11"/>
      <c r="AC3" s="11"/>
    </row>
    <row r="4" spans="1:29" s="2" customFormat="1" ht="30" customHeight="1">
      <c r="A4" s="177" t="s">
        <v>57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1"/>
      <c r="V4" s="11"/>
      <c r="W4" s="11"/>
      <c r="X4" s="11"/>
      <c r="Y4" s="11"/>
      <c r="Z4" s="11"/>
      <c r="AA4" s="11"/>
      <c r="AB4" s="11"/>
      <c r="AC4" s="11"/>
    </row>
    <row r="5" spans="1:29" s="4" customFormat="1" ht="87.75" customHeight="1">
      <c r="A5" s="135" t="s">
        <v>101</v>
      </c>
      <c r="B5" s="136" t="s">
        <v>105</v>
      </c>
      <c r="C5" s="137"/>
      <c r="D5" s="142" t="s">
        <v>102</v>
      </c>
      <c r="E5" s="143" t="s">
        <v>103</v>
      </c>
      <c r="F5" s="142" t="s">
        <v>94</v>
      </c>
      <c r="G5" s="143" t="s">
        <v>104</v>
      </c>
      <c r="I5" s="20" t="s">
        <v>2</v>
      </c>
      <c r="J5" s="128">
        <f>SUM(J6:J8)</f>
        <v>0</v>
      </c>
      <c r="K5" s="128">
        <f aca="true" t="shared" si="0" ref="K5:S5">SUM(K6:K8)</f>
        <v>0</v>
      </c>
      <c r="L5" s="128">
        <f t="shared" si="0"/>
        <v>0</v>
      </c>
      <c r="M5" s="128">
        <f t="shared" si="0"/>
        <v>0</v>
      </c>
      <c r="N5" s="128">
        <f t="shared" si="0"/>
        <v>0</v>
      </c>
      <c r="O5" s="128">
        <f t="shared" si="0"/>
        <v>0</v>
      </c>
      <c r="P5" s="128">
        <f t="shared" si="0"/>
        <v>2.0999999999999996</v>
      </c>
      <c r="Q5" s="128">
        <f t="shared" si="0"/>
        <v>0</v>
      </c>
      <c r="R5" s="129">
        <f t="shared" si="0"/>
        <v>0.19</v>
      </c>
      <c r="S5" s="47">
        <f t="shared" si="0"/>
        <v>0</v>
      </c>
      <c r="T5" s="30"/>
      <c r="U5" s="9"/>
      <c r="V5" s="9"/>
      <c r="W5" s="9"/>
      <c r="X5" s="9"/>
      <c r="Y5" s="9"/>
      <c r="Z5" s="9"/>
      <c r="AA5" s="9"/>
      <c r="AB5" s="9"/>
      <c r="AC5" s="9"/>
    </row>
    <row r="6" spans="1:29" s="4" customFormat="1" ht="28.5" customHeight="1">
      <c r="A6" s="135"/>
      <c r="B6" s="138"/>
      <c r="C6" s="139"/>
      <c r="D6" s="142"/>
      <c r="E6" s="143"/>
      <c r="F6" s="142"/>
      <c r="G6" s="143"/>
      <c r="I6" s="22">
        <v>2017</v>
      </c>
      <c r="J6" s="130"/>
      <c r="K6" s="130"/>
      <c r="L6" s="130"/>
      <c r="M6" s="130"/>
      <c r="N6" s="130"/>
      <c r="O6" s="130"/>
      <c r="P6" s="28">
        <v>0.6</v>
      </c>
      <c r="Q6" s="28"/>
      <c r="R6" s="8">
        <v>0.05</v>
      </c>
      <c r="S6" s="46"/>
      <c r="T6" s="25">
        <v>7800</v>
      </c>
      <c r="U6" s="9"/>
      <c r="V6" s="9"/>
      <c r="W6" s="9"/>
      <c r="X6" s="9"/>
      <c r="Y6" s="9"/>
      <c r="Z6" s="9"/>
      <c r="AA6" s="9"/>
      <c r="AB6" s="9"/>
      <c r="AC6" s="9"/>
    </row>
    <row r="7" spans="1:29" s="4" customFormat="1" ht="32.25" customHeight="1">
      <c r="A7" s="135"/>
      <c r="B7" s="138"/>
      <c r="C7" s="139"/>
      <c r="D7" s="142"/>
      <c r="E7" s="143"/>
      <c r="F7" s="142"/>
      <c r="G7" s="143"/>
      <c r="I7" s="22">
        <v>2018</v>
      </c>
      <c r="J7" s="130"/>
      <c r="K7" s="130"/>
      <c r="L7" s="130"/>
      <c r="M7" s="130"/>
      <c r="N7" s="130"/>
      <c r="O7" s="130"/>
      <c r="P7" s="28">
        <v>0.7</v>
      </c>
      <c r="Q7" s="28"/>
      <c r="R7" s="74">
        <v>0.06</v>
      </c>
      <c r="S7" s="51"/>
      <c r="T7" s="25">
        <v>9000</v>
      </c>
      <c r="U7" s="9"/>
      <c r="V7" s="9"/>
      <c r="W7" s="9"/>
      <c r="X7" s="9"/>
      <c r="Y7" s="9"/>
      <c r="Z7" s="9"/>
      <c r="AA7" s="9"/>
      <c r="AB7" s="9"/>
      <c r="AC7" s="9"/>
    </row>
    <row r="8" spans="1:29" s="4" customFormat="1" ht="39" customHeight="1">
      <c r="A8" s="135"/>
      <c r="B8" s="140"/>
      <c r="C8" s="141"/>
      <c r="D8" s="142"/>
      <c r="E8" s="143"/>
      <c r="F8" s="142"/>
      <c r="G8" s="143"/>
      <c r="I8" s="14">
        <v>2019</v>
      </c>
      <c r="J8" s="28"/>
      <c r="K8" s="28"/>
      <c r="L8" s="28"/>
      <c r="M8" s="28"/>
      <c r="N8" s="28"/>
      <c r="O8" s="28"/>
      <c r="P8" s="28">
        <v>0.8</v>
      </c>
      <c r="Q8" s="28"/>
      <c r="R8" s="14">
        <v>0.08</v>
      </c>
      <c r="S8" s="46"/>
      <c r="T8" s="25">
        <v>9000</v>
      </c>
      <c r="U8" s="9"/>
      <c r="V8" s="9"/>
      <c r="W8" s="9"/>
      <c r="X8" s="9"/>
      <c r="Y8" s="9"/>
      <c r="Z8" s="9"/>
      <c r="AA8" s="9"/>
      <c r="AB8" s="9"/>
      <c r="AC8" s="9"/>
    </row>
    <row r="9" spans="1:29" s="64" customFormat="1" ht="89.25" customHeight="1">
      <c r="A9" s="171" t="s">
        <v>101</v>
      </c>
      <c r="B9" s="136" t="s">
        <v>79</v>
      </c>
      <c r="C9" s="137"/>
      <c r="D9" s="171" t="s">
        <v>55</v>
      </c>
      <c r="E9" s="174" t="s">
        <v>41</v>
      </c>
      <c r="F9" s="171" t="s">
        <v>95</v>
      </c>
      <c r="G9" s="174" t="s">
        <v>91</v>
      </c>
      <c r="H9" s="93"/>
      <c r="I9" s="58" t="s">
        <v>100</v>
      </c>
      <c r="J9" s="59">
        <f aca="true" t="shared" si="1" ref="J9:S9">SUM(J10:J12)</f>
        <v>0.3</v>
      </c>
      <c r="K9" s="59">
        <f t="shared" si="1"/>
        <v>0</v>
      </c>
      <c r="L9" s="59">
        <f t="shared" si="1"/>
        <v>0</v>
      </c>
      <c r="M9" s="59">
        <f t="shared" si="1"/>
        <v>0</v>
      </c>
      <c r="N9" s="59">
        <f t="shared" si="1"/>
        <v>0.3</v>
      </c>
      <c r="O9" s="59">
        <f t="shared" si="1"/>
        <v>0</v>
      </c>
      <c r="P9" s="59">
        <f t="shared" si="1"/>
        <v>5.1</v>
      </c>
      <c r="Q9" s="59">
        <f t="shared" si="1"/>
        <v>0</v>
      </c>
      <c r="R9" s="60">
        <f t="shared" si="1"/>
        <v>0.52</v>
      </c>
      <c r="S9" s="61">
        <f t="shared" si="1"/>
        <v>0</v>
      </c>
      <c r="T9" s="62"/>
      <c r="U9" s="63"/>
      <c r="V9" s="63"/>
      <c r="W9" s="63"/>
      <c r="X9" s="63"/>
      <c r="Y9" s="63"/>
      <c r="Z9" s="63"/>
      <c r="AA9" s="63"/>
      <c r="AB9" s="63"/>
      <c r="AC9" s="63"/>
    </row>
    <row r="10" spans="1:29" s="64" customFormat="1" ht="27" customHeight="1">
      <c r="A10" s="172"/>
      <c r="B10" s="138"/>
      <c r="C10" s="139"/>
      <c r="D10" s="172"/>
      <c r="E10" s="175"/>
      <c r="F10" s="172"/>
      <c r="G10" s="175"/>
      <c r="H10" s="93"/>
      <c r="I10" s="92">
        <v>2017</v>
      </c>
      <c r="J10" s="41"/>
      <c r="K10" s="68"/>
      <c r="L10" s="68"/>
      <c r="M10" s="40"/>
      <c r="N10" s="40"/>
      <c r="O10" s="40"/>
      <c r="P10" s="40">
        <v>1.6</v>
      </c>
      <c r="Q10" s="40"/>
      <c r="R10" s="91">
        <v>0.16</v>
      </c>
      <c r="S10" s="52"/>
      <c r="T10" s="69">
        <v>14300</v>
      </c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64" customFormat="1" ht="26.25" customHeight="1">
      <c r="A11" s="172"/>
      <c r="B11" s="138"/>
      <c r="C11" s="139"/>
      <c r="D11" s="172"/>
      <c r="E11" s="175"/>
      <c r="F11" s="172"/>
      <c r="G11" s="175"/>
      <c r="H11" s="93"/>
      <c r="I11" s="92">
        <v>2018</v>
      </c>
      <c r="J11" s="40">
        <v>0.3</v>
      </c>
      <c r="K11" s="40"/>
      <c r="L11" s="40"/>
      <c r="M11" s="40"/>
      <c r="N11" s="40">
        <v>0.3</v>
      </c>
      <c r="O11" s="40"/>
      <c r="P11" s="40">
        <v>1.7</v>
      </c>
      <c r="Q11" s="40"/>
      <c r="R11" s="91">
        <v>0.18</v>
      </c>
      <c r="S11" s="52"/>
      <c r="T11" s="69">
        <v>14700</v>
      </c>
      <c r="U11" s="63"/>
      <c r="V11" s="63"/>
      <c r="W11" s="63"/>
      <c r="X11" s="63"/>
      <c r="Y11" s="63"/>
      <c r="Z11" s="63"/>
      <c r="AA11" s="63"/>
      <c r="AB11" s="63"/>
      <c r="AC11" s="63"/>
    </row>
    <row r="12" spans="1:29" s="64" customFormat="1" ht="26.25" customHeight="1">
      <c r="A12" s="173"/>
      <c r="B12" s="140"/>
      <c r="C12" s="141"/>
      <c r="D12" s="173"/>
      <c r="E12" s="176"/>
      <c r="F12" s="173"/>
      <c r="G12" s="176"/>
      <c r="H12" s="93"/>
      <c r="I12" s="29">
        <v>2019</v>
      </c>
      <c r="J12" s="65"/>
      <c r="K12" s="65"/>
      <c r="L12" s="65"/>
      <c r="M12" s="65"/>
      <c r="N12" s="65"/>
      <c r="O12" s="65"/>
      <c r="P12" s="41">
        <v>1.8</v>
      </c>
      <c r="Q12" s="65"/>
      <c r="R12" s="29">
        <v>0.18</v>
      </c>
      <c r="S12" s="51"/>
      <c r="T12" s="32">
        <v>15300</v>
      </c>
      <c r="U12" s="63"/>
      <c r="V12" s="63"/>
      <c r="W12" s="63"/>
      <c r="X12" s="63"/>
      <c r="Y12" s="63"/>
      <c r="Z12" s="63"/>
      <c r="AA12" s="63"/>
      <c r="AB12" s="63"/>
      <c r="AC12" s="63"/>
    </row>
    <row r="13" spans="1:29" s="4" customFormat="1" ht="89.25" customHeight="1">
      <c r="A13" s="142" t="s">
        <v>12</v>
      </c>
      <c r="B13" s="136" t="s">
        <v>56</v>
      </c>
      <c r="C13" s="137"/>
      <c r="D13" s="142" t="s">
        <v>34</v>
      </c>
      <c r="E13" s="143" t="s">
        <v>48</v>
      </c>
      <c r="F13" s="142" t="s">
        <v>95</v>
      </c>
      <c r="G13" s="143" t="s">
        <v>92</v>
      </c>
      <c r="H13" s="67"/>
      <c r="I13" s="58" t="s">
        <v>100</v>
      </c>
      <c r="J13" s="59">
        <f aca="true" t="shared" si="2" ref="J13:S13">SUM(J14:J16)</f>
        <v>0</v>
      </c>
      <c r="K13" s="59">
        <f t="shared" si="2"/>
        <v>0</v>
      </c>
      <c r="L13" s="59">
        <f t="shared" si="2"/>
        <v>0</v>
      </c>
      <c r="M13" s="59">
        <f t="shared" si="2"/>
        <v>0</v>
      </c>
      <c r="N13" s="59">
        <f t="shared" si="2"/>
        <v>0</v>
      </c>
      <c r="O13" s="59">
        <f t="shared" si="2"/>
        <v>0</v>
      </c>
      <c r="P13" s="59">
        <f t="shared" si="2"/>
        <v>10.8</v>
      </c>
      <c r="Q13" s="59">
        <f t="shared" si="2"/>
        <v>0</v>
      </c>
      <c r="R13" s="60">
        <f t="shared" si="2"/>
        <v>0.3</v>
      </c>
      <c r="S13" s="61">
        <f t="shared" si="2"/>
        <v>0</v>
      </c>
      <c r="T13" s="62"/>
      <c r="U13" s="9"/>
      <c r="V13" s="9"/>
      <c r="W13" s="9"/>
      <c r="X13" s="9"/>
      <c r="Y13" s="9"/>
      <c r="Z13" s="9"/>
      <c r="AA13" s="9"/>
      <c r="AB13" s="9"/>
      <c r="AC13" s="9"/>
    </row>
    <row r="14" spans="1:29" s="4" customFormat="1" ht="35.25" customHeight="1">
      <c r="A14" s="142"/>
      <c r="B14" s="138"/>
      <c r="C14" s="139"/>
      <c r="D14" s="142"/>
      <c r="E14" s="143"/>
      <c r="F14" s="142"/>
      <c r="G14" s="143"/>
      <c r="H14" s="67"/>
      <c r="I14" s="57">
        <v>2017</v>
      </c>
      <c r="J14" s="40"/>
      <c r="K14" s="40"/>
      <c r="L14" s="40"/>
      <c r="M14" s="40"/>
      <c r="N14" s="40"/>
      <c r="O14" s="40"/>
      <c r="P14" s="40">
        <v>3.5</v>
      </c>
      <c r="Q14" s="40"/>
      <c r="R14" s="66">
        <v>0.09</v>
      </c>
      <c r="S14" s="52"/>
      <c r="T14" s="32">
        <v>9000</v>
      </c>
      <c r="U14" s="9"/>
      <c r="V14" s="9"/>
      <c r="W14" s="9"/>
      <c r="X14" s="9"/>
      <c r="Y14" s="9"/>
      <c r="Z14" s="9"/>
      <c r="AA14" s="9"/>
      <c r="AB14" s="9"/>
      <c r="AC14" s="9"/>
    </row>
    <row r="15" spans="1:29" s="4" customFormat="1" ht="34.5" customHeight="1">
      <c r="A15" s="142"/>
      <c r="B15" s="138"/>
      <c r="C15" s="139"/>
      <c r="D15" s="142"/>
      <c r="E15" s="143"/>
      <c r="F15" s="142"/>
      <c r="G15" s="143"/>
      <c r="H15" s="67"/>
      <c r="I15" s="57">
        <v>2018</v>
      </c>
      <c r="J15" s="40"/>
      <c r="K15" s="40"/>
      <c r="L15" s="40"/>
      <c r="M15" s="40"/>
      <c r="N15" s="40"/>
      <c r="O15" s="40"/>
      <c r="P15" s="40">
        <v>3.6</v>
      </c>
      <c r="Q15" s="40"/>
      <c r="R15" s="66">
        <v>0.1</v>
      </c>
      <c r="S15" s="52"/>
      <c r="T15" s="32">
        <v>9000</v>
      </c>
      <c r="U15" s="9"/>
      <c r="V15" s="9"/>
      <c r="W15" s="9"/>
      <c r="X15" s="9"/>
      <c r="Y15" s="9"/>
      <c r="Z15" s="9"/>
      <c r="AA15" s="9"/>
      <c r="AB15" s="9"/>
      <c r="AC15" s="9"/>
    </row>
    <row r="16" spans="1:29" s="4" customFormat="1" ht="30.75" customHeight="1" thickBot="1">
      <c r="A16" s="142"/>
      <c r="B16" s="140"/>
      <c r="C16" s="141"/>
      <c r="D16" s="142"/>
      <c r="E16" s="143"/>
      <c r="F16" s="142"/>
      <c r="G16" s="143"/>
      <c r="H16" s="67"/>
      <c r="I16" s="29">
        <v>2019</v>
      </c>
      <c r="J16" s="65"/>
      <c r="K16" s="65"/>
      <c r="L16" s="65"/>
      <c r="M16" s="65"/>
      <c r="N16" s="65"/>
      <c r="O16" s="65"/>
      <c r="P16" s="41">
        <v>3.7</v>
      </c>
      <c r="Q16" s="65"/>
      <c r="R16" s="29">
        <v>0.11</v>
      </c>
      <c r="S16" s="51"/>
      <c r="T16" s="32">
        <v>10000</v>
      </c>
      <c r="U16" s="9"/>
      <c r="V16" s="9"/>
      <c r="W16" s="9"/>
      <c r="X16" s="9"/>
      <c r="Y16" s="9"/>
      <c r="Z16" s="9"/>
      <c r="AA16" s="9"/>
      <c r="AB16" s="9"/>
      <c r="AC16" s="9"/>
    </row>
    <row r="17" spans="1:29" s="4" customFormat="1" ht="83.25" customHeight="1" thickBot="1" thickTop="1">
      <c r="A17" s="142" t="s">
        <v>69</v>
      </c>
      <c r="B17" s="136" t="s">
        <v>80</v>
      </c>
      <c r="C17" s="137"/>
      <c r="D17" s="142" t="s">
        <v>34</v>
      </c>
      <c r="E17" s="143" t="s">
        <v>58</v>
      </c>
      <c r="F17" s="142" t="s">
        <v>94</v>
      </c>
      <c r="G17" s="143" t="s">
        <v>92</v>
      </c>
      <c r="H17" s="64"/>
      <c r="I17" s="58" t="s">
        <v>100</v>
      </c>
      <c r="J17" s="70">
        <f aca="true" t="shared" si="3" ref="J17:S17">SUM(J18:J20)</f>
        <v>0</v>
      </c>
      <c r="K17" s="70">
        <f t="shared" si="3"/>
        <v>0</v>
      </c>
      <c r="L17" s="70">
        <f t="shared" si="3"/>
        <v>0</v>
      </c>
      <c r="M17" s="70">
        <f t="shared" si="3"/>
        <v>0</v>
      </c>
      <c r="N17" s="70">
        <f t="shared" si="3"/>
        <v>0</v>
      </c>
      <c r="O17" s="70">
        <f t="shared" si="3"/>
        <v>0</v>
      </c>
      <c r="P17" s="70">
        <f t="shared" si="3"/>
        <v>80</v>
      </c>
      <c r="Q17" s="70">
        <f t="shared" si="3"/>
        <v>0</v>
      </c>
      <c r="R17" s="71">
        <f t="shared" si="3"/>
        <v>3.5</v>
      </c>
      <c r="S17" s="72">
        <f t="shared" si="3"/>
        <v>0</v>
      </c>
      <c r="T17" s="73"/>
      <c r="U17" s="12"/>
      <c r="V17" s="9"/>
      <c r="W17" s="9"/>
      <c r="X17" s="9"/>
      <c r="Y17" s="9"/>
      <c r="Z17" s="9"/>
      <c r="AA17" s="9"/>
      <c r="AB17" s="9"/>
      <c r="AC17" s="9"/>
    </row>
    <row r="18" spans="1:29" s="4" customFormat="1" ht="27" customHeight="1" thickTop="1">
      <c r="A18" s="142"/>
      <c r="B18" s="138"/>
      <c r="C18" s="139"/>
      <c r="D18" s="142"/>
      <c r="E18" s="143"/>
      <c r="F18" s="142"/>
      <c r="G18" s="143"/>
      <c r="H18" s="64"/>
      <c r="I18" s="57">
        <v>2017</v>
      </c>
      <c r="J18" s="65"/>
      <c r="K18" s="65"/>
      <c r="L18" s="65"/>
      <c r="M18" s="65"/>
      <c r="N18" s="65"/>
      <c r="O18" s="65"/>
      <c r="P18" s="41">
        <v>26.4</v>
      </c>
      <c r="Q18" s="41"/>
      <c r="R18" s="74">
        <v>1.1</v>
      </c>
      <c r="S18" s="51"/>
      <c r="T18" s="32">
        <v>21500</v>
      </c>
      <c r="U18" s="9"/>
      <c r="V18" s="9"/>
      <c r="W18" s="9"/>
      <c r="X18" s="9"/>
      <c r="Y18" s="9"/>
      <c r="Z18" s="9"/>
      <c r="AA18" s="9"/>
      <c r="AB18" s="9"/>
      <c r="AC18" s="9"/>
    </row>
    <row r="19" spans="1:29" s="4" customFormat="1" ht="27" customHeight="1">
      <c r="A19" s="142"/>
      <c r="B19" s="138"/>
      <c r="C19" s="139"/>
      <c r="D19" s="142"/>
      <c r="E19" s="143"/>
      <c r="F19" s="142"/>
      <c r="G19" s="143"/>
      <c r="H19" s="64"/>
      <c r="I19" s="57">
        <v>2018</v>
      </c>
      <c r="J19" s="65"/>
      <c r="K19" s="65"/>
      <c r="L19" s="65"/>
      <c r="M19" s="65"/>
      <c r="N19" s="65"/>
      <c r="O19" s="65"/>
      <c r="P19" s="41">
        <v>26.7</v>
      </c>
      <c r="Q19" s="41"/>
      <c r="R19" s="74">
        <v>1.2</v>
      </c>
      <c r="S19" s="51"/>
      <c r="T19" s="32">
        <v>22500</v>
      </c>
      <c r="U19" s="9"/>
      <c r="V19" s="9"/>
      <c r="W19" s="9"/>
      <c r="X19" s="9"/>
      <c r="Y19" s="9"/>
      <c r="Z19" s="9"/>
      <c r="AA19" s="9"/>
      <c r="AB19" s="9"/>
      <c r="AC19" s="9"/>
    </row>
    <row r="20" spans="1:29" s="4" customFormat="1" ht="30.75" customHeight="1">
      <c r="A20" s="142"/>
      <c r="B20" s="140"/>
      <c r="C20" s="141"/>
      <c r="D20" s="142"/>
      <c r="E20" s="143"/>
      <c r="F20" s="142"/>
      <c r="G20" s="143"/>
      <c r="H20" s="64"/>
      <c r="I20" s="29">
        <v>2019</v>
      </c>
      <c r="J20" s="41"/>
      <c r="K20" s="41"/>
      <c r="L20" s="41"/>
      <c r="M20" s="41"/>
      <c r="N20" s="41"/>
      <c r="O20" s="41"/>
      <c r="P20" s="41">
        <v>26.9</v>
      </c>
      <c r="Q20" s="41"/>
      <c r="R20" s="74">
        <v>1.2</v>
      </c>
      <c r="S20" s="51"/>
      <c r="T20" s="32">
        <v>24000</v>
      </c>
      <c r="U20" s="9"/>
      <c r="V20" s="9"/>
      <c r="W20" s="9"/>
      <c r="X20" s="9"/>
      <c r="Y20" s="9"/>
      <c r="Z20" s="9"/>
      <c r="AA20" s="9"/>
      <c r="AB20" s="9"/>
      <c r="AC20" s="9"/>
    </row>
    <row r="21" spans="1:29" s="4" customFormat="1" ht="77.25" customHeight="1">
      <c r="A21" s="171" t="s">
        <v>59</v>
      </c>
      <c r="B21" s="136" t="s">
        <v>74</v>
      </c>
      <c r="C21" s="137"/>
      <c r="D21" s="171" t="s">
        <v>76</v>
      </c>
      <c r="E21" s="174" t="s">
        <v>58</v>
      </c>
      <c r="F21" s="171" t="s">
        <v>96</v>
      </c>
      <c r="G21" s="143" t="s">
        <v>92</v>
      </c>
      <c r="H21" s="64"/>
      <c r="I21" s="58" t="s">
        <v>100</v>
      </c>
      <c r="J21" s="59">
        <f aca="true" t="shared" si="4" ref="J21:S21">SUM(J22:J24)</f>
        <v>11</v>
      </c>
      <c r="K21" s="59">
        <f t="shared" si="4"/>
        <v>0</v>
      </c>
      <c r="L21" s="59">
        <f t="shared" si="4"/>
        <v>0</v>
      </c>
      <c r="M21" s="59">
        <f t="shared" si="4"/>
        <v>0</v>
      </c>
      <c r="N21" s="59">
        <f t="shared" si="4"/>
        <v>11</v>
      </c>
      <c r="O21" s="59">
        <f t="shared" si="4"/>
        <v>0</v>
      </c>
      <c r="P21" s="59">
        <f t="shared" si="4"/>
        <v>32</v>
      </c>
      <c r="Q21" s="59">
        <f t="shared" si="4"/>
        <v>0</v>
      </c>
      <c r="R21" s="60">
        <f t="shared" si="4"/>
        <v>0.5800000000000001</v>
      </c>
      <c r="S21" s="61">
        <f t="shared" si="4"/>
        <v>50</v>
      </c>
      <c r="T21" s="62"/>
      <c r="U21" s="9"/>
      <c r="V21" s="9"/>
      <c r="W21" s="9"/>
      <c r="X21" s="9"/>
      <c r="Y21" s="9"/>
      <c r="Z21" s="9"/>
      <c r="AA21" s="9"/>
      <c r="AB21" s="9"/>
      <c r="AC21" s="9"/>
    </row>
    <row r="22" spans="1:29" s="4" customFormat="1" ht="26.25">
      <c r="A22" s="172"/>
      <c r="B22" s="138"/>
      <c r="C22" s="139"/>
      <c r="D22" s="172"/>
      <c r="E22" s="175"/>
      <c r="F22" s="172"/>
      <c r="G22" s="143"/>
      <c r="H22" s="64"/>
      <c r="I22" s="57">
        <v>2017</v>
      </c>
      <c r="J22" s="41">
        <v>2</v>
      </c>
      <c r="K22" s="65"/>
      <c r="L22" s="65"/>
      <c r="M22" s="65"/>
      <c r="N22" s="41">
        <v>2</v>
      </c>
      <c r="O22" s="65"/>
      <c r="P22" s="41">
        <v>4</v>
      </c>
      <c r="Q22" s="41"/>
      <c r="R22" s="29">
        <v>0.12</v>
      </c>
      <c r="S22" s="51">
        <v>10</v>
      </c>
      <c r="T22" s="32">
        <v>9000</v>
      </c>
      <c r="U22" s="9"/>
      <c r="V22" s="9"/>
      <c r="W22" s="9"/>
      <c r="X22" s="9"/>
      <c r="Y22" s="9"/>
      <c r="Z22" s="9"/>
      <c r="AA22" s="9"/>
      <c r="AB22" s="9"/>
      <c r="AC22" s="9"/>
    </row>
    <row r="23" spans="1:29" s="4" customFormat="1" ht="26.25">
      <c r="A23" s="172"/>
      <c r="B23" s="138"/>
      <c r="C23" s="139"/>
      <c r="D23" s="172"/>
      <c r="E23" s="175"/>
      <c r="F23" s="172"/>
      <c r="G23" s="143"/>
      <c r="H23" s="64"/>
      <c r="I23" s="57">
        <v>2018</v>
      </c>
      <c r="J23" s="41">
        <v>3</v>
      </c>
      <c r="K23" s="65"/>
      <c r="L23" s="65"/>
      <c r="M23" s="65"/>
      <c r="N23" s="41">
        <v>3</v>
      </c>
      <c r="O23" s="65"/>
      <c r="P23" s="41">
        <v>10</v>
      </c>
      <c r="Q23" s="41"/>
      <c r="R23" s="29">
        <v>0.17</v>
      </c>
      <c r="S23" s="51">
        <v>20</v>
      </c>
      <c r="T23" s="32">
        <v>9000</v>
      </c>
      <c r="U23" s="9"/>
      <c r="V23" s="9"/>
      <c r="W23" s="9"/>
      <c r="X23" s="9"/>
      <c r="Y23" s="9"/>
      <c r="Z23" s="9"/>
      <c r="AA23" s="9"/>
      <c r="AB23" s="9"/>
      <c r="AC23" s="9"/>
    </row>
    <row r="24" spans="1:29" s="4" customFormat="1" ht="27" thickBot="1">
      <c r="A24" s="173"/>
      <c r="B24" s="140"/>
      <c r="C24" s="141"/>
      <c r="D24" s="173"/>
      <c r="E24" s="176"/>
      <c r="F24" s="173"/>
      <c r="G24" s="143"/>
      <c r="H24" s="64"/>
      <c r="I24" s="29">
        <v>2019</v>
      </c>
      <c r="J24" s="41">
        <v>6</v>
      </c>
      <c r="K24" s="68"/>
      <c r="L24" s="68"/>
      <c r="M24" s="68"/>
      <c r="N24" s="41">
        <v>6</v>
      </c>
      <c r="O24" s="65"/>
      <c r="P24" s="41">
        <v>18</v>
      </c>
      <c r="Q24" s="65"/>
      <c r="R24" s="29">
        <v>0.29</v>
      </c>
      <c r="S24" s="51">
        <v>20</v>
      </c>
      <c r="T24" s="32">
        <v>10000</v>
      </c>
      <c r="U24" s="9"/>
      <c r="V24" s="9"/>
      <c r="W24" s="9"/>
      <c r="X24" s="9"/>
      <c r="Y24" s="9"/>
      <c r="Z24" s="9"/>
      <c r="AA24" s="9"/>
      <c r="AB24" s="9"/>
      <c r="AC24" s="9"/>
    </row>
    <row r="25" spans="1:29" s="4" customFormat="1" ht="81.75" customHeight="1" thickTop="1">
      <c r="A25" s="179" t="s">
        <v>15</v>
      </c>
      <c r="B25" s="179"/>
      <c r="C25" s="179"/>
      <c r="D25" s="179"/>
      <c r="E25" s="179"/>
      <c r="F25" s="179"/>
      <c r="G25" s="179"/>
      <c r="H25" s="19"/>
      <c r="I25" s="20" t="s">
        <v>100</v>
      </c>
      <c r="J25" s="38">
        <f>J9+J13+J17+J21</f>
        <v>11.3</v>
      </c>
      <c r="K25" s="38"/>
      <c r="L25" s="38"/>
      <c r="M25" s="38"/>
      <c r="N25" s="38">
        <f>N9+N13+N17+N21</f>
        <v>11.3</v>
      </c>
      <c r="O25" s="38"/>
      <c r="P25" s="38">
        <v>130</v>
      </c>
      <c r="Q25" s="38"/>
      <c r="R25" s="38">
        <v>5.09</v>
      </c>
      <c r="S25" s="45">
        <v>50</v>
      </c>
      <c r="T25" s="31"/>
      <c r="U25" s="9"/>
      <c r="V25" s="9"/>
      <c r="W25" s="9"/>
      <c r="X25" s="9"/>
      <c r="Y25" s="15"/>
      <c r="Z25" s="9"/>
      <c r="AA25" s="9"/>
      <c r="AB25" s="9"/>
      <c r="AC25" s="9"/>
    </row>
    <row r="26" spans="1:29" s="4" customFormat="1" ht="24.75" customHeight="1">
      <c r="A26" s="179"/>
      <c r="B26" s="179"/>
      <c r="C26" s="179"/>
      <c r="D26" s="179"/>
      <c r="E26" s="179"/>
      <c r="F26" s="179"/>
      <c r="G26" s="179"/>
      <c r="H26" s="19"/>
      <c r="I26" s="22">
        <v>2017</v>
      </c>
      <c r="J26" s="39">
        <v>2</v>
      </c>
      <c r="K26" s="39"/>
      <c r="L26" s="39"/>
      <c r="M26" s="39"/>
      <c r="N26" s="39">
        <v>2</v>
      </c>
      <c r="O26" s="39"/>
      <c r="P26" s="39">
        <v>36.1</v>
      </c>
      <c r="Q26" s="39"/>
      <c r="R26" s="7">
        <v>1.52</v>
      </c>
      <c r="S26" s="44">
        <v>10</v>
      </c>
      <c r="T26" s="25"/>
      <c r="U26" s="9"/>
      <c r="V26" s="9"/>
      <c r="W26" s="16"/>
      <c r="X26" s="9"/>
      <c r="Y26" s="9"/>
      <c r="Z26" s="9"/>
      <c r="AA26" s="9"/>
      <c r="AB26" s="9"/>
      <c r="AC26" s="9"/>
    </row>
    <row r="27" spans="1:29" s="4" customFormat="1" ht="27.75" customHeight="1">
      <c r="A27" s="179"/>
      <c r="B27" s="179"/>
      <c r="C27" s="179"/>
      <c r="D27" s="179"/>
      <c r="E27" s="179"/>
      <c r="F27" s="179"/>
      <c r="G27" s="179"/>
      <c r="H27" s="19"/>
      <c r="I27" s="22">
        <v>2018</v>
      </c>
      <c r="J27" s="39">
        <v>3.3</v>
      </c>
      <c r="K27" s="39"/>
      <c r="L27" s="39"/>
      <c r="M27" s="39"/>
      <c r="N27" s="39">
        <v>3.3</v>
      </c>
      <c r="O27" s="39"/>
      <c r="P27" s="39">
        <v>42.7</v>
      </c>
      <c r="Q27" s="39"/>
      <c r="R27" s="7">
        <v>1.71</v>
      </c>
      <c r="S27" s="44">
        <v>20</v>
      </c>
      <c r="T27" s="25"/>
      <c r="U27" s="9"/>
      <c r="V27" s="9"/>
      <c r="W27" s="9"/>
      <c r="X27" s="9"/>
      <c r="Y27" s="9"/>
      <c r="Z27" s="9"/>
      <c r="AA27" s="9"/>
      <c r="AB27" s="9"/>
      <c r="AC27" s="9"/>
    </row>
    <row r="28" spans="1:29" s="4" customFormat="1" ht="24" customHeight="1">
      <c r="A28" s="179"/>
      <c r="B28" s="179"/>
      <c r="C28" s="179"/>
      <c r="D28" s="179"/>
      <c r="E28" s="179"/>
      <c r="F28" s="179"/>
      <c r="G28" s="179"/>
      <c r="H28" s="19"/>
      <c r="I28" s="14">
        <v>2019</v>
      </c>
      <c r="J28" s="39">
        <v>6</v>
      </c>
      <c r="K28" s="39"/>
      <c r="L28" s="39"/>
      <c r="M28" s="39"/>
      <c r="N28" s="39">
        <v>6</v>
      </c>
      <c r="O28" s="39"/>
      <c r="P28" s="39">
        <v>51.2</v>
      </c>
      <c r="Q28" s="39"/>
      <c r="R28" s="7">
        <v>1.86</v>
      </c>
      <c r="S28" s="44">
        <v>20</v>
      </c>
      <c r="T28" s="25"/>
      <c r="U28" s="9"/>
      <c r="V28" s="9"/>
      <c r="W28" s="9"/>
      <c r="X28" s="9"/>
      <c r="Y28" s="9"/>
      <c r="Z28" s="9"/>
      <c r="AA28" s="9"/>
      <c r="AB28" s="9"/>
      <c r="AC28" s="9"/>
    </row>
    <row r="29" spans="1:29" s="4" customFormat="1" ht="81" customHeight="1">
      <c r="A29" s="197" t="s">
        <v>19</v>
      </c>
      <c r="B29" s="197"/>
      <c r="C29" s="197"/>
      <c r="D29" s="197"/>
      <c r="E29" s="197"/>
      <c r="F29" s="197"/>
      <c r="G29" s="197"/>
      <c r="H29" s="19"/>
      <c r="I29" s="20" t="s">
        <v>100</v>
      </c>
      <c r="J29" s="38">
        <v>11.3</v>
      </c>
      <c r="K29" s="38"/>
      <c r="L29" s="38"/>
      <c r="M29" s="38"/>
      <c r="N29" s="38">
        <v>11.3</v>
      </c>
      <c r="O29" s="38"/>
      <c r="P29" s="38">
        <v>130</v>
      </c>
      <c r="Q29" s="38"/>
      <c r="R29" s="21">
        <v>5.09</v>
      </c>
      <c r="S29" s="45">
        <v>50</v>
      </c>
      <c r="T29" s="31"/>
      <c r="U29" s="9"/>
      <c r="V29" s="9"/>
      <c r="W29" s="9"/>
      <c r="X29" s="9"/>
      <c r="Y29" s="9"/>
      <c r="Z29" s="9"/>
      <c r="AA29" s="9"/>
      <c r="AB29" s="9"/>
      <c r="AC29" s="9"/>
    </row>
    <row r="30" spans="1:29" s="4" customFormat="1" ht="36" customHeight="1">
      <c r="A30" s="197"/>
      <c r="B30" s="197"/>
      <c r="C30" s="197"/>
      <c r="D30" s="197"/>
      <c r="E30" s="197"/>
      <c r="F30" s="197"/>
      <c r="G30" s="197"/>
      <c r="H30" s="19"/>
      <c r="I30" s="22">
        <v>2017</v>
      </c>
      <c r="J30" s="39">
        <v>3</v>
      </c>
      <c r="K30" s="39"/>
      <c r="L30" s="39"/>
      <c r="M30" s="39"/>
      <c r="N30" s="39">
        <v>3</v>
      </c>
      <c r="O30" s="39"/>
      <c r="P30" s="39">
        <v>36.1</v>
      </c>
      <c r="Q30" s="39"/>
      <c r="R30" s="7">
        <v>1.52</v>
      </c>
      <c r="S30" s="46">
        <v>10</v>
      </c>
      <c r="T30" s="25"/>
      <c r="U30" s="9"/>
      <c r="V30" s="9"/>
      <c r="W30" s="9"/>
      <c r="X30" s="9"/>
      <c r="Y30" s="9"/>
      <c r="Z30" s="9"/>
      <c r="AA30" s="9"/>
      <c r="AB30" s="9"/>
      <c r="AC30" s="9"/>
    </row>
    <row r="31" spans="1:29" s="4" customFormat="1" ht="27.75" customHeight="1">
      <c r="A31" s="197"/>
      <c r="B31" s="197"/>
      <c r="C31" s="197"/>
      <c r="D31" s="197"/>
      <c r="E31" s="197"/>
      <c r="F31" s="197"/>
      <c r="G31" s="197"/>
      <c r="H31" s="19"/>
      <c r="I31" s="22">
        <v>2018</v>
      </c>
      <c r="J31" s="39">
        <v>3.3</v>
      </c>
      <c r="K31" s="39"/>
      <c r="L31" s="39"/>
      <c r="M31" s="39"/>
      <c r="N31" s="39">
        <v>3.3</v>
      </c>
      <c r="O31" s="39"/>
      <c r="P31" s="39">
        <v>42.7</v>
      </c>
      <c r="Q31" s="39"/>
      <c r="R31" s="7">
        <v>1.71</v>
      </c>
      <c r="S31" s="46">
        <v>20</v>
      </c>
      <c r="T31" s="25"/>
      <c r="U31" s="9"/>
      <c r="V31" s="9"/>
      <c r="W31" s="9"/>
      <c r="X31" s="9"/>
      <c r="Y31" s="9"/>
      <c r="Z31" s="9"/>
      <c r="AA31" s="9"/>
      <c r="AB31" s="9"/>
      <c r="AC31" s="9"/>
    </row>
    <row r="32" spans="1:29" s="4" customFormat="1" ht="27.75" customHeight="1">
      <c r="A32" s="197"/>
      <c r="B32" s="197"/>
      <c r="C32" s="197"/>
      <c r="D32" s="197"/>
      <c r="E32" s="197"/>
      <c r="F32" s="197"/>
      <c r="G32" s="197"/>
      <c r="H32" s="19"/>
      <c r="I32" s="14">
        <v>2019</v>
      </c>
      <c r="J32" s="28">
        <v>6</v>
      </c>
      <c r="K32" s="28"/>
      <c r="L32" s="28"/>
      <c r="M32" s="28"/>
      <c r="N32" s="28">
        <v>6</v>
      </c>
      <c r="O32" s="28"/>
      <c r="P32" s="28">
        <v>51.2</v>
      </c>
      <c r="Q32" s="28"/>
      <c r="R32" s="8">
        <v>1.86</v>
      </c>
      <c r="S32" s="46">
        <v>20</v>
      </c>
      <c r="T32" s="25"/>
      <c r="U32" s="9"/>
      <c r="V32" s="9"/>
      <c r="W32" s="9"/>
      <c r="X32" s="9"/>
      <c r="Y32" s="9"/>
      <c r="Z32" s="9"/>
      <c r="AA32" s="9"/>
      <c r="AB32" s="9"/>
      <c r="AC32" s="9"/>
    </row>
    <row r="33" spans="1:29" s="4" customFormat="1" ht="35.25" customHeight="1">
      <c r="A33" s="156" t="s">
        <v>11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9"/>
      <c r="V33" s="9"/>
      <c r="W33" s="9"/>
      <c r="X33" s="9"/>
      <c r="Y33" s="9"/>
      <c r="Z33" s="9"/>
      <c r="AA33" s="9"/>
      <c r="AB33" s="9"/>
      <c r="AC33" s="9"/>
    </row>
    <row r="34" spans="1:29" s="4" customFormat="1" ht="80.25" customHeight="1">
      <c r="A34" s="169" t="s">
        <v>13</v>
      </c>
      <c r="B34" s="144" t="s">
        <v>81</v>
      </c>
      <c r="C34" s="145"/>
      <c r="D34" s="169" t="s">
        <v>35</v>
      </c>
      <c r="E34" s="169" t="s">
        <v>49</v>
      </c>
      <c r="F34" s="169" t="s">
        <v>97</v>
      </c>
      <c r="G34" s="158" t="s">
        <v>91</v>
      </c>
      <c r="H34" s="94"/>
      <c r="I34" s="95" t="s">
        <v>100</v>
      </c>
      <c r="J34" s="96">
        <f aca="true" t="shared" si="5" ref="J34:S34">SUM(J35:J37)</f>
        <v>680</v>
      </c>
      <c r="K34" s="96">
        <f t="shared" si="5"/>
        <v>0</v>
      </c>
      <c r="L34" s="96">
        <f t="shared" si="5"/>
        <v>0</v>
      </c>
      <c r="M34" s="96">
        <f t="shared" si="5"/>
        <v>0</v>
      </c>
      <c r="N34" s="96">
        <f t="shared" si="5"/>
        <v>80</v>
      </c>
      <c r="O34" s="96">
        <f t="shared" si="5"/>
        <v>600</v>
      </c>
      <c r="P34" s="96">
        <f t="shared" si="5"/>
        <v>180</v>
      </c>
      <c r="Q34" s="96">
        <f t="shared" si="5"/>
        <v>0</v>
      </c>
      <c r="R34" s="96">
        <f t="shared" si="5"/>
        <v>17.6</v>
      </c>
      <c r="S34" s="97">
        <f t="shared" si="5"/>
        <v>30</v>
      </c>
      <c r="T34" s="83"/>
      <c r="U34" s="9"/>
      <c r="V34" s="9"/>
      <c r="W34" s="9"/>
      <c r="X34" s="9"/>
      <c r="Y34" s="9"/>
      <c r="Z34" s="9"/>
      <c r="AA34" s="9"/>
      <c r="AB34" s="9"/>
      <c r="AC34" s="9"/>
    </row>
    <row r="35" spans="1:29" s="4" customFormat="1" ht="33" customHeight="1">
      <c r="A35" s="169"/>
      <c r="B35" s="146"/>
      <c r="C35" s="147"/>
      <c r="D35" s="169"/>
      <c r="E35" s="169"/>
      <c r="F35" s="169"/>
      <c r="G35" s="158"/>
      <c r="H35" s="94"/>
      <c r="I35" s="98">
        <v>2017</v>
      </c>
      <c r="J35" s="99"/>
      <c r="K35" s="99"/>
      <c r="L35" s="99"/>
      <c r="M35" s="99"/>
      <c r="N35" s="99"/>
      <c r="O35" s="99"/>
      <c r="P35" s="99"/>
      <c r="Q35" s="99"/>
      <c r="R35" s="100"/>
      <c r="S35" s="101"/>
      <c r="T35" s="102"/>
      <c r="U35" s="9"/>
      <c r="V35" s="9"/>
      <c r="W35" s="9"/>
      <c r="X35" s="9"/>
      <c r="Y35" s="9"/>
      <c r="Z35" s="9"/>
      <c r="AA35" s="9"/>
      <c r="AB35" s="9"/>
      <c r="AC35" s="9"/>
    </row>
    <row r="36" spans="1:29" s="4" customFormat="1" ht="33" customHeight="1">
      <c r="A36" s="169"/>
      <c r="B36" s="146"/>
      <c r="C36" s="147"/>
      <c r="D36" s="169"/>
      <c r="E36" s="169"/>
      <c r="F36" s="169"/>
      <c r="G36" s="158"/>
      <c r="H36" s="94"/>
      <c r="I36" s="98">
        <v>2018</v>
      </c>
      <c r="J36" s="103">
        <v>680</v>
      </c>
      <c r="K36" s="103"/>
      <c r="L36" s="103"/>
      <c r="M36" s="103"/>
      <c r="N36" s="103">
        <v>80</v>
      </c>
      <c r="O36" s="103">
        <v>600</v>
      </c>
      <c r="P36" s="99"/>
      <c r="Q36" s="99"/>
      <c r="R36" s="104"/>
      <c r="S36" s="101"/>
      <c r="T36" s="102"/>
      <c r="U36" s="9"/>
      <c r="V36" s="9"/>
      <c r="W36" s="9"/>
      <c r="X36" s="9"/>
      <c r="Y36" s="9"/>
      <c r="Z36" s="9"/>
      <c r="AA36" s="9"/>
      <c r="AB36" s="9"/>
      <c r="AC36" s="9"/>
    </row>
    <row r="37" spans="1:29" s="4" customFormat="1" ht="36.75" customHeight="1">
      <c r="A37" s="169"/>
      <c r="B37" s="148"/>
      <c r="C37" s="149"/>
      <c r="D37" s="169"/>
      <c r="E37" s="169"/>
      <c r="F37" s="169"/>
      <c r="G37" s="158"/>
      <c r="H37" s="94"/>
      <c r="I37" s="105">
        <v>2019</v>
      </c>
      <c r="J37" s="99"/>
      <c r="K37" s="99"/>
      <c r="L37" s="99"/>
      <c r="M37" s="99"/>
      <c r="N37" s="99"/>
      <c r="O37" s="99"/>
      <c r="P37" s="103">
        <v>180</v>
      </c>
      <c r="Q37" s="103"/>
      <c r="R37" s="94">
        <v>17.6</v>
      </c>
      <c r="S37" s="86">
        <v>30</v>
      </c>
      <c r="T37" s="84">
        <v>10000</v>
      </c>
      <c r="U37" s="9"/>
      <c r="V37" s="9"/>
      <c r="W37" s="9"/>
      <c r="X37" s="9"/>
      <c r="Y37" s="9"/>
      <c r="Z37" s="9"/>
      <c r="AA37" s="9"/>
      <c r="AB37" s="9"/>
      <c r="AC37" s="9"/>
    </row>
    <row r="38" spans="1:29" s="4" customFormat="1" ht="79.5" customHeight="1">
      <c r="A38" s="169" t="s">
        <v>14</v>
      </c>
      <c r="B38" s="144" t="s">
        <v>81</v>
      </c>
      <c r="C38" s="145"/>
      <c r="D38" s="169" t="s">
        <v>35</v>
      </c>
      <c r="E38" s="169" t="s">
        <v>68</v>
      </c>
      <c r="F38" s="169" t="s">
        <v>96</v>
      </c>
      <c r="G38" s="158" t="s">
        <v>91</v>
      </c>
      <c r="H38" s="94"/>
      <c r="I38" s="95" t="s">
        <v>100</v>
      </c>
      <c r="J38" s="96">
        <f aca="true" t="shared" si="6" ref="J38:S38">SUM(J39:J41)</f>
        <v>0.8</v>
      </c>
      <c r="K38" s="96">
        <f t="shared" si="6"/>
        <v>0</v>
      </c>
      <c r="L38" s="96">
        <f t="shared" si="6"/>
        <v>0</v>
      </c>
      <c r="M38" s="96">
        <f t="shared" si="6"/>
        <v>0</v>
      </c>
      <c r="N38" s="96">
        <f t="shared" si="6"/>
        <v>0.8</v>
      </c>
      <c r="O38" s="96">
        <f t="shared" si="6"/>
        <v>0</v>
      </c>
      <c r="P38" s="96">
        <f t="shared" si="6"/>
        <v>8</v>
      </c>
      <c r="Q38" s="96">
        <f t="shared" si="6"/>
        <v>0</v>
      </c>
      <c r="R38" s="96">
        <f t="shared" si="6"/>
        <v>0.75</v>
      </c>
      <c r="S38" s="97">
        <f t="shared" si="6"/>
        <v>3</v>
      </c>
      <c r="T38" s="83"/>
      <c r="U38" s="9"/>
      <c r="V38" s="9"/>
      <c r="W38" s="9"/>
      <c r="X38" s="9"/>
      <c r="Y38" s="9"/>
      <c r="Z38" s="9"/>
      <c r="AA38" s="9"/>
      <c r="AB38" s="9"/>
      <c r="AC38" s="9"/>
    </row>
    <row r="39" spans="1:29" s="4" customFormat="1" ht="33" customHeight="1">
      <c r="A39" s="169"/>
      <c r="B39" s="146"/>
      <c r="C39" s="147"/>
      <c r="D39" s="169"/>
      <c r="E39" s="169"/>
      <c r="F39" s="169"/>
      <c r="G39" s="158"/>
      <c r="H39" s="94"/>
      <c r="I39" s="98">
        <v>2017</v>
      </c>
      <c r="J39" s="103"/>
      <c r="K39" s="103"/>
      <c r="L39" s="103"/>
      <c r="M39" s="103"/>
      <c r="N39" s="103"/>
      <c r="O39" s="103"/>
      <c r="P39" s="99"/>
      <c r="Q39" s="99"/>
      <c r="R39" s="100"/>
      <c r="S39" s="101"/>
      <c r="T39" s="102"/>
      <c r="U39" s="9"/>
      <c r="V39" s="9"/>
      <c r="W39" s="9"/>
      <c r="X39" s="9"/>
      <c r="Y39" s="9"/>
      <c r="Z39" s="9"/>
      <c r="AA39" s="9"/>
      <c r="AB39" s="9"/>
      <c r="AC39" s="9"/>
    </row>
    <row r="40" spans="1:29" s="4" customFormat="1" ht="36.75" customHeight="1">
      <c r="A40" s="169"/>
      <c r="B40" s="146"/>
      <c r="C40" s="147"/>
      <c r="D40" s="169"/>
      <c r="E40" s="169"/>
      <c r="F40" s="169"/>
      <c r="G40" s="158"/>
      <c r="H40" s="94"/>
      <c r="I40" s="98">
        <v>2018</v>
      </c>
      <c r="J40" s="103">
        <v>0.8</v>
      </c>
      <c r="K40" s="103"/>
      <c r="L40" s="103"/>
      <c r="M40" s="103"/>
      <c r="N40" s="103">
        <v>0.8</v>
      </c>
      <c r="O40" s="103"/>
      <c r="P40" s="103">
        <v>3.8</v>
      </c>
      <c r="Q40" s="103"/>
      <c r="R40" s="94">
        <v>0.37</v>
      </c>
      <c r="S40" s="86">
        <v>3</v>
      </c>
      <c r="T40" s="84">
        <v>9000</v>
      </c>
      <c r="U40" s="9"/>
      <c r="V40" s="9"/>
      <c r="W40" s="9"/>
      <c r="X40" s="9"/>
      <c r="Y40" s="9"/>
      <c r="Z40" s="9"/>
      <c r="AA40" s="9"/>
      <c r="AB40" s="9"/>
      <c r="AC40" s="9"/>
    </row>
    <row r="41" spans="1:29" s="4" customFormat="1" ht="51" customHeight="1">
      <c r="A41" s="169"/>
      <c r="B41" s="148"/>
      <c r="C41" s="149"/>
      <c r="D41" s="169"/>
      <c r="E41" s="169"/>
      <c r="F41" s="169"/>
      <c r="G41" s="158"/>
      <c r="H41" s="94"/>
      <c r="I41" s="105">
        <v>2019</v>
      </c>
      <c r="J41" s="106"/>
      <c r="K41" s="106"/>
      <c r="L41" s="106"/>
      <c r="M41" s="106"/>
      <c r="N41" s="106"/>
      <c r="O41" s="106"/>
      <c r="P41" s="106">
        <v>4.2</v>
      </c>
      <c r="Q41" s="106"/>
      <c r="R41" s="105">
        <v>0.38</v>
      </c>
      <c r="S41" s="86"/>
      <c r="T41" s="84"/>
      <c r="U41" s="9"/>
      <c r="V41" s="9"/>
      <c r="W41" s="9"/>
      <c r="X41" s="9"/>
      <c r="Y41" s="9"/>
      <c r="Z41" s="9"/>
      <c r="AA41" s="9"/>
      <c r="AB41" s="9"/>
      <c r="AC41" s="9"/>
    </row>
    <row r="42" spans="1:29" s="4" customFormat="1" ht="90.75" customHeight="1">
      <c r="A42" s="142" t="s">
        <v>37</v>
      </c>
      <c r="B42" s="136" t="s">
        <v>81</v>
      </c>
      <c r="C42" s="137"/>
      <c r="D42" s="142" t="s">
        <v>35</v>
      </c>
      <c r="E42" s="142" t="s">
        <v>73</v>
      </c>
      <c r="F42" s="142" t="s">
        <v>98</v>
      </c>
      <c r="G42" s="143" t="s">
        <v>91</v>
      </c>
      <c r="H42" s="66"/>
      <c r="I42" s="58" t="s">
        <v>100</v>
      </c>
      <c r="J42" s="59">
        <f aca="true" t="shared" si="7" ref="J42:S42">SUM(J43:J45)</f>
        <v>0</v>
      </c>
      <c r="K42" s="59">
        <f t="shared" si="7"/>
        <v>0</v>
      </c>
      <c r="L42" s="59">
        <f t="shared" si="7"/>
        <v>0</v>
      </c>
      <c r="M42" s="59">
        <f t="shared" si="7"/>
        <v>0</v>
      </c>
      <c r="N42" s="59">
        <f t="shared" si="7"/>
        <v>0</v>
      </c>
      <c r="O42" s="59">
        <f t="shared" si="7"/>
        <v>0</v>
      </c>
      <c r="P42" s="59">
        <f t="shared" si="7"/>
        <v>9</v>
      </c>
      <c r="Q42" s="59">
        <f t="shared" si="7"/>
        <v>0</v>
      </c>
      <c r="R42" s="59">
        <f t="shared" si="7"/>
        <v>0.2</v>
      </c>
      <c r="S42" s="61">
        <f t="shared" si="7"/>
        <v>1</v>
      </c>
      <c r="T42" s="62"/>
      <c r="U42" s="9"/>
      <c r="V42" s="9"/>
      <c r="W42" s="9"/>
      <c r="X42" s="9"/>
      <c r="Y42" s="9"/>
      <c r="Z42" s="9"/>
      <c r="AA42" s="9"/>
      <c r="AB42" s="9"/>
      <c r="AC42" s="9"/>
    </row>
    <row r="43" spans="1:29" s="4" customFormat="1" ht="26.25">
      <c r="A43" s="142"/>
      <c r="B43" s="138"/>
      <c r="C43" s="139"/>
      <c r="D43" s="142"/>
      <c r="E43" s="142"/>
      <c r="F43" s="142"/>
      <c r="G43" s="143"/>
      <c r="H43" s="66"/>
      <c r="I43" s="57">
        <v>2017</v>
      </c>
      <c r="J43" s="41"/>
      <c r="K43" s="41"/>
      <c r="L43" s="41"/>
      <c r="M43" s="41"/>
      <c r="N43" s="41"/>
      <c r="O43" s="41"/>
      <c r="P43" s="41">
        <v>1.1</v>
      </c>
      <c r="Q43" s="41"/>
      <c r="R43" s="74">
        <v>0.02</v>
      </c>
      <c r="S43" s="51">
        <v>1</v>
      </c>
      <c r="T43" s="32">
        <v>9000</v>
      </c>
      <c r="U43" s="9"/>
      <c r="V43" s="9"/>
      <c r="W43" s="9"/>
      <c r="X43" s="9"/>
      <c r="Y43" s="9"/>
      <c r="Z43" s="9"/>
      <c r="AA43" s="9"/>
      <c r="AB43" s="9"/>
      <c r="AC43" s="9"/>
    </row>
    <row r="44" spans="1:29" s="4" customFormat="1" ht="27.75" customHeight="1">
      <c r="A44" s="142"/>
      <c r="B44" s="138"/>
      <c r="C44" s="139"/>
      <c r="D44" s="142"/>
      <c r="E44" s="142"/>
      <c r="F44" s="142"/>
      <c r="G44" s="143"/>
      <c r="H44" s="66"/>
      <c r="I44" s="57">
        <v>2018</v>
      </c>
      <c r="J44" s="65"/>
      <c r="K44" s="65"/>
      <c r="L44" s="65"/>
      <c r="M44" s="65"/>
      <c r="N44" s="65"/>
      <c r="O44" s="41"/>
      <c r="P44" s="41">
        <v>1.5</v>
      </c>
      <c r="Q44" s="41"/>
      <c r="R44" s="74">
        <v>0.04</v>
      </c>
      <c r="S44" s="51"/>
      <c r="T44" s="32"/>
      <c r="U44" s="9"/>
      <c r="V44" s="9"/>
      <c r="W44" s="9"/>
      <c r="X44" s="9"/>
      <c r="Y44" s="9"/>
      <c r="Z44" s="9"/>
      <c r="AA44" s="9"/>
      <c r="AB44" s="9"/>
      <c r="AC44" s="9"/>
    </row>
    <row r="45" spans="1:29" s="4" customFormat="1" ht="48" customHeight="1">
      <c r="A45" s="142"/>
      <c r="B45" s="140"/>
      <c r="C45" s="141"/>
      <c r="D45" s="142"/>
      <c r="E45" s="142"/>
      <c r="F45" s="142"/>
      <c r="G45" s="143"/>
      <c r="H45" s="66"/>
      <c r="I45" s="29">
        <v>2019</v>
      </c>
      <c r="J45" s="68"/>
      <c r="K45" s="68"/>
      <c r="L45" s="68"/>
      <c r="M45" s="68"/>
      <c r="N45" s="68"/>
      <c r="O45" s="68"/>
      <c r="P45" s="41">
        <v>6.4</v>
      </c>
      <c r="Q45" s="41"/>
      <c r="R45" s="74">
        <v>0.14</v>
      </c>
      <c r="S45" s="81"/>
      <c r="T45" s="82"/>
      <c r="U45" s="9"/>
      <c r="V45" s="9"/>
      <c r="W45" s="9"/>
      <c r="X45" s="9"/>
      <c r="Y45" s="9"/>
      <c r="Z45" s="9"/>
      <c r="AA45" s="9"/>
      <c r="AB45" s="9"/>
      <c r="AC45" s="9"/>
    </row>
    <row r="46" spans="1:29" s="4" customFormat="1" ht="94.5" customHeight="1">
      <c r="A46" s="142" t="s">
        <v>38</v>
      </c>
      <c r="B46" s="136" t="s">
        <v>82</v>
      </c>
      <c r="C46" s="137"/>
      <c r="D46" s="142" t="s">
        <v>36</v>
      </c>
      <c r="E46" s="142" t="s">
        <v>75</v>
      </c>
      <c r="F46" s="142" t="s">
        <v>96</v>
      </c>
      <c r="G46" s="143" t="s">
        <v>91</v>
      </c>
      <c r="H46" s="66"/>
      <c r="I46" s="60" t="s">
        <v>100</v>
      </c>
      <c r="J46" s="59">
        <f aca="true" t="shared" si="8" ref="J46:S46">SUM(J47:J49)</f>
        <v>3586.5000000000005</v>
      </c>
      <c r="K46" s="59">
        <f t="shared" si="8"/>
        <v>0</v>
      </c>
      <c r="L46" s="59">
        <f t="shared" si="8"/>
        <v>0</v>
      </c>
      <c r="M46" s="59">
        <f t="shared" si="8"/>
        <v>0</v>
      </c>
      <c r="N46" s="59">
        <f t="shared" si="8"/>
        <v>3586.5000000000005</v>
      </c>
      <c r="O46" s="59">
        <f t="shared" si="8"/>
        <v>0</v>
      </c>
      <c r="P46" s="59">
        <f t="shared" si="8"/>
        <v>4403.5</v>
      </c>
      <c r="Q46" s="75">
        <f t="shared" si="8"/>
        <v>0</v>
      </c>
      <c r="R46" s="59">
        <f t="shared" si="8"/>
        <v>1.21</v>
      </c>
      <c r="S46" s="61">
        <f t="shared" si="8"/>
        <v>149</v>
      </c>
      <c r="T46" s="62"/>
      <c r="U46" s="9"/>
      <c r="V46" s="9"/>
      <c r="W46" s="9"/>
      <c r="X46" s="9"/>
      <c r="Y46" s="9"/>
      <c r="Z46" s="9"/>
      <c r="AA46" s="9"/>
      <c r="AB46" s="9"/>
      <c r="AC46" s="9"/>
    </row>
    <row r="47" spans="1:29" s="4" customFormat="1" ht="35.25" customHeight="1">
      <c r="A47" s="142"/>
      <c r="B47" s="138"/>
      <c r="C47" s="139"/>
      <c r="D47" s="142"/>
      <c r="E47" s="142"/>
      <c r="F47" s="142"/>
      <c r="G47" s="143"/>
      <c r="H47" s="66"/>
      <c r="I47" s="57">
        <v>2017</v>
      </c>
      <c r="J47" s="41">
        <v>1431.2</v>
      </c>
      <c r="K47" s="41"/>
      <c r="L47" s="41"/>
      <c r="M47" s="41"/>
      <c r="N47" s="40">
        <v>1431.2</v>
      </c>
      <c r="O47" s="41"/>
      <c r="P47" s="41">
        <v>192.4</v>
      </c>
      <c r="Q47" s="80"/>
      <c r="R47" s="29">
        <v>0.47</v>
      </c>
      <c r="S47" s="51">
        <v>29</v>
      </c>
      <c r="T47" s="32"/>
      <c r="U47" s="9"/>
      <c r="V47" s="9"/>
      <c r="W47" s="9"/>
      <c r="X47" s="9"/>
      <c r="Y47" s="9"/>
      <c r="Z47" s="9"/>
      <c r="AA47" s="9"/>
      <c r="AB47" s="9"/>
      <c r="AC47" s="9"/>
    </row>
    <row r="48" spans="1:29" s="4" customFormat="1" ht="36" customHeight="1">
      <c r="A48" s="142"/>
      <c r="B48" s="138"/>
      <c r="C48" s="139"/>
      <c r="D48" s="142"/>
      <c r="E48" s="142"/>
      <c r="F48" s="142"/>
      <c r="G48" s="143"/>
      <c r="H48" s="66"/>
      <c r="I48" s="57">
        <v>2018</v>
      </c>
      <c r="J48" s="40">
        <v>1963.9</v>
      </c>
      <c r="K48" s="40"/>
      <c r="L48" s="40"/>
      <c r="M48" s="40"/>
      <c r="N48" s="40">
        <v>1963.9</v>
      </c>
      <c r="O48" s="40"/>
      <c r="P48" s="40">
        <v>2015.6</v>
      </c>
      <c r="Q48" s="78"/>
      <c r="R48" s="127">
        <v>0.37</v>
      </c>
      <c r="S48" s="52">
        <v>30</v>
      </c>
      <c r="T48" s="69">
        <v>17500</v>
      </c>
      <c r="U48" s="9"/>
      <c r="V48" s="9"/>
      <c r="W48" s="9"/>
      <c r="X48" s="9"/>
      <c r="Y48" s="9"/>
      <c r="Z48" s="9"/>
      <c r="AA48" s="9"/>
      <c r="AB48" s="9"/>
      <c r="AC48" s="9"/>
    </row>
    <row r="49" spans="1:29" s="4" customFormat="1" ht="28.5" customHeight="1">
      <c r="A49" s="142"/>
      <c r="B49" s="140"/>
      <c r="C49" s="141"/>
      <c r="D49" s="142"/>
      <c r="E49" s="142"/>
      <c r="F49" s="142"/>
      <c r="G49" s="143"/>
      <c r="H49" s="66"/>
      <c r="I49" s="29">
        <v>2019</v>
      </c>
      <c r="J49" s="41">
        <v>191.4</v>
      </c>
      <c r="K49" s="41"/>
      <c r="L49" s="41"/>
      <c r="M49" s="41"/>
      <c r="N49" s="41">
        <v>191.4</v>
      </c>
      <c r="O49" s="41"/>
      <c r="P49" s="41">
        <v>2195.5</v>
      </c>
      <c r="Q49" s="80"/>
      <c r="R49" s="74">
        <v>0.37</v>
      </c>
      <c r="S49" s="51">
        <v>90</v>
      </c>
      <c r="T49" s="32">
        <v>18500</v>
      </c>
      <c r="U49" s="9"/>
      <c r="V49" s="9"/>
      <c r="W49" s="9"/>
      <c r="X49" s="9"/>
      <c r="Y49" s="9"/>
      <c r="Z49" s="9"/>
      <c r="AA49" s="9"/>
      <c r="AB49" s="9"/>
      <c r="AC49" s="9"/>
    </row>
    <row r="50" spans="1:29" s="4" customFormat="1" ht="83.25" customHeight="1">
      <c r="A50" s="142" t="s">
        <v>50</v>
      </c>
      <c r="B50" s="136" t="s">
        <v>83</v>
      </c>
      <c r="C50" s="137"/>
      <c r="D50" s="142" t="s">
        <v>36</v>
      </c>
      <c r="E50" s="142" t="s">
        <v>77</v>
      </c>
      <c r="F50" s="142" t="s">
        <v>98</v>
      </c>
      <c r="G50" s="143" t="s">
        <v>91</v>
      </c>
      <c r="H50" s="66"/>
      <c r="I50" s="60" t="s">
        <v>100</v>
      </c>
      <c r="J50" s="59">
        <f aca="true" t="shared" si="9" ref="J50:S50">SUM(J51:J53)</f>
        <v>0</v>
      </c>
      <c r="K50" s="59">
        <f t="shared" si="9"/>
        <v>0</v>
      </c>
      <c r="L50" s="59">
        <f t="shared" si="9"/>
        <v>0</v>
      </c>
      <c r="M50" s="59">
        <f t="shared" si="9"/>
        <v>0</v>
      </c>
      <c r="N50" s="59">
        <f t="shared" si="9"/>
        <v>0</v>
      </c>
      <c r="O50" s="59">
        <f t="shared" si="9"/>
        <v>0</v>
      </c>
      <c r="P50" s="59">
        <f t="shared" si="9"/>
        <v>13</v>
      </c>
      <c r="Q50" s="59">
        <f t="shared" si="9"/>
        <v>0</v>
      </c>
      <c r="R50" s="59">
        <f t="shared" si="9"/>
        <v>1</v>
      </c>
      <c r="S50" s="61">
        <f t="shared" si="9"/>
        <v>0</v>
      </c>
      <c r="T50" s="83"/>
      <c r="U50" s="9"/>
      <c r="V50" s="9"/>
      <c r="W50" s="9"/>
      <c r="X50" s="9"/>
      <c r="Y50" s="9"/>
      <c r="Z50" s="9"/>
      <c r="AA50" s="9"/>
      <c r="AB50" s="9"/>
      <c r="AC50" s="9"/>
    </row>
    <row r="51" spans="1:29" s="4" customFormat="1" ht="46.5" customHeight="1">
      <c r="A51" s="142"/>
      <c r="B51" s="138"/>
      <c r="C51" s="139"/>
      <c r="D51" s="142"/>
      <c r="E51" s="142"/>
      <c r="F51" s="142"/>
      <c r="G51" s="143"/>
      <c r="H51" s="66"/>
      <c r="I51" s="57">
        <v>2017</v>
      </c>
      <c r="J51" s="40"/>
      <c r="K51" s="40"/>
      <c r="L51" s="40"/>
      <c r="M51" s="40"/>
      <c r="N51" s="40"/>
      <c r="O51" s="40"/>
      <c r="P51" s="68"/>
      <c r="Q51" s="68"/>
      <c r="R51" s="64"/>
      <c r="S51" s="81"/>
      <c r="T51" s="84"/>
      <c r="U51" s="9"/>
      <c r="V51" s="9"/>
      <c r="W51" s="9"/>
      <c r="X51" s="9"/>
      <c r="Y51" s="9"/>
      <c r="Z51" s="9"/>
      <c r="AA51" s="9"/>
      <c r="AB51" s="9"/>
      <c r="AC51" s="9"/>
    </row>
    <row r="52" spans="1:29" s="4" customFormat="1" ht="48" customHeight="1">
      <c r="A52" s="142"/>
      <c r="B52" s="138"/>
      <c r="C52" s="139"/>
      <c r="D52" s="142"/>
      <c r="E52" s="142"/>
      <c r="F52" s="142"/>
      <c r="G52" s="143"/>
      <c r="H52" s="66"/>
      <c r="I52" s="57">
        <v>2018</v>
      </c>
      <c r="J52" s="40"/>
      <c r="K52" s="40"/>
      <c r="L52" s="40"/>
      <c r="M52" s="40"/>
      <c r="N52" s="40"/>
      <c r="O52" s="40"/>
      <c r="P52" s="41">
        <v>3.9</v>
      </c>
      <c r="Q52" s="80"/>
      <c r="R52" s="29">
        <v>0.2</v>
      </c>
      <c r="S52" s="79"/>
      <c r="T52" s="32">
        <v>23000</v>
      </c>
      <c r="U52" s="9"/>
      <c r="V52" s="9"/>
      <c r="W52" s="9"/>
      <c r="X52" s="9"/>
      <c r="Y52" s="9"/>
      <c r="Z52" s="9"/>
      <c r="AA52" s="9"/>
      <c r="AB52" s="9"/>
      <c r="AC52" s="9"/>
    </row>
    <row r="53" spans="1:29" s="4" customFormat="1" ht="56.25" customHeight="1">
      <c r="A53" s="142"/>
      <c r="B53" s="140"/>
      <c r="C53" s="141"/>
      <c r="D53" s="142"/>
      <c r="E53" s="142"/>
      <c r="F53" s="142"/>
      <c r="G53" s="143"/>
      <c r="H53" s="66"/>
      <c r="I53" s="29">
        <v>2019</v>
      </c>
      <c r="J53" s="68"/>
      <c r="K53" s="68"/>
      <c r="L53" s="68"/>
      <c r="M53" s="68"/>
      <c r="N53" s="68"/>
      <c r="O53" s="68"/>
      <c r="P53" s="41">
        <v>9.1</v>
      </c>
      <c r="Q53" s="80"/>
      <c r="R53" s="74">
        <v>0.8</v>
      </c>
      <c r="S53" s="79"/>
      <c r="T53" s="32">
        <v>23500</v>
      </c>
      <c r="U53" s="9"/>
      <c r="V53" s="9"/>
      <c r="W53" s="9"/>
      <c r="X53" s="9"/>
      <c r="Y53" s="9"/>
      <c r="Z53" s="9"/>
      <c r="AA53" s="9"/>
      <c r="AB53" s="9"/>
      <c r="AC53" s="9"/>
    </row>
    <row r="54" spans="1:29" s="4" customFormat="1" ht="78" customHeight="1">
      <c r="A54" s="142" t="s">
        <v>51</v>
      </c>
      <c r="B54" s="136" t="s">
        <v>83</v>
      </c>
      <c r="C54" s="137"/>
      <c r="D54" s="142" t="s">
        <v>36</v>
      </c>
      <c r="E54" s="142" t="s">
        <v>89</v>
      </c>
      <c r="F54" s="142" t="s">
        <v>95</v>
      </c>
      <c r="G54" s="143" t="s">
        <v>91</v>
      </c>
      <c r="H54" s="66"/>
      <c r="I54" s="58" t="s">
        <v>100</v>
      </c>
      <c r="J54" s="59">
        <f aca="true" t="shared" si="10" ref="J54:S54">SUM(J55:J57)</f>
        <v>0</v>
      </c>
      <c r="K54" s="59">
        <f t="shared" si="10"/>
        <v>0</v>
      </c>
      <c r="L54" s="59">
        <f t="shared" si="10"/>
        <v>0</v>
      </c>
      <c r="M54" s="59">
        <f t="shared" si="10"/>
        <v>0</v>
      </c>
      <c r="N54" s="59">
        <f t="shared" si="10"/>
        <v>0</v>
      </c>
      <c r="O54" s="59">
        <f t="shared" si="10"/>
        <v>0</v>
      </c>
      <c r="P54" s="59">
        <f t="shared" si="10"/>
        <v>49.7</v>
      </c>
      <c r="Q54" s="59">
        <f t="shared" si="10"/>
        <v>0</v>
      </c>
      <c r="R54" s="59">
        <f t="shared" si="10"/>
        <v>4.5</v>
      </c>
      <c r="S54" s="61">
        <f t="shared" si="10"/>
        <v>0</v>
      </c>
      <c r="T54" s="62"/>
      <c r="U54" s="9"/>
      <c r="V54" s="9"/>
      <c r="W54" s="9"/>
      <c r="X54" s="9"/>
      <c r="Y54" s="9"/>
      <c r="Z54" s="9"/>
      <c r="AA54" s="9"/>
      <c r="AB54" s="9"/>
      <c r="AC54" s="9"/>
    </row>
    <row r="55" spans="1:29" s="4" customFormat="1" ht="28.5" customHeight="1">
      <c r="A55" s="142"/>
      <c r="B55" s="138"/>
      <c r="C55" s="139"/>
      <c r="D55" s="142"/>
      <c r="E55" s="142"/>
      <c r="F55" s="142"/>
      <c r="G55" s="143"/>
      <c r="H55" s="66"/>
      <c r="I55" s="85">
        <v>2017</v>
      </c>
      <c r="J55" s="41"/>
      <c r="K55" s="41"/>
      <c r="L55" s="41"/>
      <c r="M55" s="41"/>
      <c r="N55" s="41"/>
      <c r="O55" s="41"/>
      <c r="P55" s="41">
        <v>16</v>
      </c>
      <c r="Q55" s="80"/>
      <c r="R55" s="74">
        <v>1.4</v>
      </c>
      <c r="S55" s="51"/>
      <c r="T55" s="84"/>
      <c r="U55" s="9"/>
      <c r="V55" s="9"/>
      <c r="W55" s="9"/>
      <c r="X55" s="9"/>
      <c r="Y55" s="9"/>
      <c r="Z55" s="9"/>
      <c r="AA55" s="9"/>
      <c r="AB55" s="9"/>
      <c r="AC55" s="9"/>
    </row>
    <row r="56" spans="1:29" s="4" customFormat="1" ht="32.25" customHeight="1">
      <c r="A56" s="142"/>
      <c r="B56" s="138"/>
      <c r="C56" s="139"/>
      <c r="D56" s="142"/>
      <c r="E56" s="142"/>
      <c r="F56" s="142"/>
      <c r="G56" s="143"/>
      <c r="H56" s="66"/>
      <c r="I56" s="85">
        <v>2018</v>
      </c>
      <c r="J56" s="41"/>
      <c r="K56" s="41"/>
      <c r="L56" s="41"/>
      <c r="M56" s="41"/>
      <c r="N56" s="41"/>
      <c r="O56" s="41"/>
      <c r="P56" s="41">
        <v>16.7</v>
      </c>
      <c r="Q56" s="80"/>
      <c r="R56" s="29">
        <v>1.5</v>
      </c>
      <c r="S56" s="51"/>
      <c r="T56" s="32">
        <v>23000</v>
      </c>
      <c r="U56" s="9"/>
      <c r="V56" s="9"/>
      <c r="W56" s="9"/>
      <c r="X56" s="9"/>
      <c r="Y56" s="9"/>
      <c r="Z56" s="9"/>
      <c r="AA56" s="9"/>
      <c r="AB56" s="9"/>
      <c r="AC56" s="9"/>
    </row>
    <row r="57" spans="1:29" s="4" customFormat="1" ht="66" customHeight="1">
      <c r="A57" s="142"/>
      <c r="B57" s="140"/>
      <c r="C57" s="141"/>
      <c r="D57" s="142"/>
      <c r="E57" s="142"/>
      <c r="F57" s="142"/>
      <c r="G57" s="143"/>
      <c r="H57" s="66"/>
      <c r="I57" s="29">
        <v>2019</v>
      </c>
      <c r="J57" s="68"/>
      <c r="K57" s="68"/>
      <c r="L57" s="68"/>
      <c r="M57" s="68"/>
      <c r="N57" s="68"/>
      <c r="O57" s="68"/>
      <c r="P57" s="41">
        <v>17</v>
      </c>
      <c r="Q57" s="80"/>
      <c r="R57" s="74">
        <v>1.6</v>
      </c>
      <c r="S57" s="86"/>
      <c r="T57" s="32">
        <v>23500</v>
      </c>
      <c r="U57" s="9"/>
      <c r="V57" s="9"/>
      <c r="W57" s="9"/>
      <c r="X57" s="9"/>
      <c r="Y57" s="9"/>
      <c r="Z57" s="9"/>
      <c r="AA57" s="9"/>
      <c r="AB57" s="9"/>
      <c r="AC57" s="9"/>
    </row>
    <row r="58" spans="1:29" s="4" customFormat="1" ht="83.25" customHeight="1">
      <c r="A58" s="142" t="s">
        <v>52</v>
      </c>
      <c r="B58" s="136" t="s">
        <v>83</v>
      </c>
      <c r="C58" s="137"/>
      <c r="D58" s="142" t="s">
        <v>36</v>
      </c>
      <c r="E58" s="142" t="s">
        <v>60</v>
      </c>
      <c r="F58" s="142" t="s">
        <v>94</v>
      </c>
      <c r="G58" s="143" t="s">
        <v>91</v>
      </c>
      <c r="H58" s="66"/>
      <c r="I58" s="58" t="s">
        <v>100</v>
      </c>
      <c r="J58" s="59">
        <f aca="true" t="shared" si="11" ref="J58:S58">SUM(J59:J61)</f>
        <v>0</v>
      </c>
      <c r="K58" s="59">
        <f t="shared" si="11"/>
        <v>0</v>
      </c>
      <c r="L58" s="59">
        <f t="shared" si="11"/>
        <v>0</v>
      </c>
      <c r="M58" s="59">
        <f t="shared" si="11"/>
        <v>0</v>
      </c>
      <c r="N58" s="59">
        <f t="shared" si="11"/>
        <v>0</v>
      </c>
      <c r="O58" s="59">
        <f t="shared" si="11"/>
        <v>0</v>
      </c>
      <c r="P58" s="59">
        <f t="shared" si="11"/>
        <v>1.3</v>
      </c>
      <c r="Q58" s="59">
        <f t="shared" si="11"/>
        <v>0</v>
      </c>
      <c r="R58" s="59">
        <f t="shared" si="11"/>
        <v>0.12</v>
      </c>
      <c r="S58" s="61">
        <f t="shared" si="11"/>
        <v>0</v>
      </c>
      <c r="T58" s="62"/>
      <c r="U58" s="9"/>
      <c r="V58" s="9"/>
      <c r="W58" s="9"/>
      <c r="X58" s="9"/>
      <c r="Y58" s="9"/>
      <c r="Z58" s="9"/>
      <c r="AA58" s="9"/>
      <c r="AB58" s="9"/>
      <c r="AC58" s="9"/>
    </row>
    <row r="59" spans="1:29" s="4" customFormat="1" ht="26.25">
      <c r="A59" s="142"/>
      <c r="B59" s="138"/>
      <c r="C59" s="139"/>
      <c r="D59" s="142"/>
      <c r="E59" s="142"/>
      <c r="F59" s="142"/>
      <c r="G59" s="143"/>
      <c r="H59" s="66"/>
      <c r="I59" s="57">
        <v>2017</v>
      </c>
      <c r="J59" s="40"/>
      <c r="K59" s="40"/>
      <c r="L59" s="40"/>
      <c r="M59" s="40"/>
      <c r="N59" s="40"/>
      <c r="O59" s="40"/>
      <c r="P59" s="40">
        <v>0.4</v>
      </c>
      <c r="Q59" s="40"/>
      <c r="R59" s="66">
        <v>0.04</v>
      </c>
      <c r="S59" s="52"/>
      <c r="T59" s="84"/>
      <c r="U59" s="9"/>
      <c r="V59" s="9"/>
      <c r="W59" s="9"/>
      <c r="X59" s="9"/>
      <c r="Y59" s="9"/>
      <c r="Z59" s="9"/>
      <c r="AA59" s="9"/>
      <c r="AB59" s="9"/>
      <c r="AC59" s="9"/>
    </row>
    <row r="60" spans="1:29" s="4" customFormat="1" ht="26.25">
      <c r="A60" s="142"/>
      <c r="B60" s="138"/>
      <c r="C60" s="139"/>
      <c r="D60" s="142"/>
      <c r="E60" s="142"/>
      <c r="F60" s="142"/>
      <c r="G60" s="143"/>
      <c r="H60" s="66"/>
      <c r="I60" s="57">
        <v>2018</v>
      </c>
      <c r="J60" s="40"/>
      <c r="K60" s="40"/>
      <c r="L60" s="40"/>
      <c r="M60" s="40"/>
      <c r="N60" s="40"/>
      <c r="O60" s="40"/>
      <c r="P60" s="40">
        <v>0.4</v>
      </c>
      <c r="Q60" s="40"/>
      <c r="R60" s="66">
        <v>0.04</v>
      </c>
      <c r="S60" s="52"/>
      <c r="T60" s="32">
        <v>23000</v>
      </c>
      <c r="U60" s="9"/>
      <c r="V60" s="9"/>
      <c r="W60" s="9"/>
      <c r="X60" s="9"/>
      <c r="Y60" s="9"/>
      <c r="Z60" s="9"/>
      <c r="AA60" s="9"/>
      <c r="AB60" s="9"/>
      <c r="AC60" s="9"/>
    </row>
    <row r="61" spans="1:29" s="4" customFormat="1" ht="26.25">
      <c r="A61" s="142"/>
      <c r="B61" s="140"/>
      <c r="C61" s="141"/>
      <c r="D61" s="142"/>
      <c r="E61" s="142"/>
      <c r="F61" s="142"/>
      <c r="G61" s="143"/>
      <c r="H61" s="66"/>
      <c r="I61" s="29">
        <v>2019</v>
      </c>
      <c r="J61" s="41"/>
      <c r="K61" s="41"/>
      <c r="L61" s="41"/>
      <c r="M61" s="41"/>
      <c r="N61" s="41"/>
      <c r="O61" s="41"/>
      <c r="P61" s="41">
        <v>0.5</v>
      </c>
      <c r="Q61" s="41"/>
      <c r="R61" s="29">
        <v>0.04</v>
      </c>
      <c r="S61" s="51"/>
      <c r="T61" s="32">
        <v>23500</v>
      </c>
      <c r="U61" s="9"/>
      <c r="V61" s="9"/>
      <c r="W61" s="9"/>
      <c r="X61" s="9"/>
      <c r="Y61" s="9"/>
      <c r="Z61" s="9"/>
      <c r="AA61" s="9"/>
      <c r="AB61" s="9"/>
      <c r="AC61" s="9"/>
    </row>
    <row r="62" spans="1:29" s="4" customFormat="1" ht="48" customHeight="1">
      <c r="A62" s="142" t="s">
        <v>53</v>
      </c>
      <c r="B62" s="144" t="s">
        <v>84</v>
      </c>
      <c r="C62" s="145"/>
      <c r="D62" s="169" t="s">
        <v>36</v>
      </c>
      <c r="E62" s="169" t="s">
        <v>99</v>
      </c>
      <c r="F62" s="169" t="s">
        <v>97</v>
      </c>
      <c r="G62" s="158" t="s">
        <v>91</v>
      </c>
      <c r="H62" s="94"/>
      <c r="I62" s="95" t="s">
        <v>100</v>
      </c>
      <c r="J62" s="96">
        <f aca="true" t="shared" si="12" ref="J62:S62">SUM(J63:J65)</f>
        <v>23.2</v>
      </c>
      <c r="K62" s="96">
        <f t="shared" si="12"/>
        <v>0</v>
      </c>
      <c r="L62" s="96">
        <f t="shared" si="12"/>
        <v>0</v>
      </c>
      <c r="M62" s="96">
        <f t="shared" si="12"/>
        <v>0</v>
      </c>
      <c r="N62" s="96">
        <f t="shared" si="12"/>
        <v>3.2</v>
      </c>
      <c r="O62" s="96">
        <f t="shared" si="12"/>
        <v>20</v>
      </c>
      <c r="P62" s="96">
        <f t="shared" si="12"/>
        <v>2.88</v>
      </c>
      <c r="Q62" s="96">
        <f t="shared" si="12"/>
        <v>0</v>
      </c>
      <c r="R62" s="96">
        <f t="shared" si="12"/>
        <v>0.31</v>
      </c>
      <c r="S62" s="97">
        <f t="shared" si="12"/>
        <v>7</v>
      </c>
      <c r="T62" s="83"/>
      <c r="U62" s="9"/>
      <c r="V62" s="9"/>
      <c r="W62" s="9"/>
      <c r="X62" s="9"/>
      <c r="Y62" s="9"/>
      <c r="Z62" s="9"/>
      <c r="AA62" s="9"/>
      <c r="AB62" s="9"/>
      <c r="AC62" s="9"/>
    </row>
    <row r="63" spans="1:29" s="4" customFormat="1" ht="26.25">
      <c r="A63" s="142"/>
      <c r="B63" s="146"/>
      <c r="C63" s="147"/>
      <c r="D63" s="169"/>
      <c r="E63" s="169"/>
      <c r="F63" s="169"/>
      <c r="G63" s="158"/>
      <c r="H63" s="94"/>
      <c r="I63" s="98">
        <v>2017</v>
      </c>
      <c r="J63" s="99"/>
      <c r="K63" s="99"/>
      <c r="L63" s="99"/>
      <c r="M63" s="99"/>
      <c r="N63" s="99"/>
      <c r="O63" s="99"/>
      <c r="P63" s="99"/>
      <c r="Q63" s="99"/>
      <c r="R63" s="104"/>
      <c r="S63" s="101"/>
      <c r="T63" s="102"/>
      <c r="U63" s="9"/>
      <c r="V63" s="9"/>
      <c r="W63" s="9"/>
      <c r="X63" s="9"/>
      <c r="Y63" s="9"/>
      <c r="Z63" s="9"/>
      <c r="AA63" s="9"/>
      <c r="AB63" s="9"/>
      <c r="AC63" s="9"/>
    </row>
    <row r="64" spans="1:29" s="4" customFormat="1" ht="26.25">
      <c r="A64" s="142"/>
      <c r="B64" s="146"/>
      <c r="C64" s="147"/>
      <c r="D64" s="169"/>
      <c r="E64" s="169"/>
      <c r="F64" s="169"/>
      <c r="G64" s="158"/>
      <c r="H64" s="94"/>
      <c r="I64" s="98">
        <v>2018</v>
      </c>
      <c r="J64" s="103">
        <v>23.2</v>
      </c>
      <c r="K64" s="103"/>
      <c r="L64" s="103"/>
      <c r="M64" s="103"/>
      <c r="N64" s="103">
        <v>3.2</v>
      </c>
      <c r="O64" s="103">
        <v>20</v>
      </c>
      <c r="P64" s="103"/>
      <c r="Q64" s="103"/>
      <c r="R64" s="94"/>
      <c r="S64" s="112"/>
      <c r="T64" s="126"/>
      <c r="U64" s="9"/>
      <c r="V64" s="9"/>
      <c r="W64" s="9"/>
      <c r="X64" s="9"/>
      <c r="Y64" s="9"/>
      <c r="Z64" s="9"/>
      <c r="AA64" s="9"/>
      <c r="AB64" s="9"/>
      <c r="AC64" s="9"/>
    </row>
    <row r="65" spans="1:29" s="4" customFormat="1" ht="54" customHeight="1">
      <c r="A65" s="142"/>
      <c r="B65" s="148"/>
      <c r="C65" s="149"/>
      <c r="D65" s="169"/>
      <c r="E65" s="169"/>
      <c r="F65" s="169"/>
      <c r="G65" s="158"/>
      <c r="H65" s="94"/>
      <c r="I65" s="105">
        <v>2019</v>
      </c>
      <c r="J65" s="103"/>
      <c r="K65" s="103"/>
      <c r="L65" s="103"/>
      <c r="M65" s="103"/>
      <c r="N65" s="103"/>
      <c r="O65" s="103"/>
      <c r="P65" s="103">
        <v>2.88</v>
      </c>
      <c r="Q65" s="103"/>
      <c r="R65" s="94">
        <v>0.31</v>
      </c>
      <c r="S65" s="112">
        <v>7</v>
      </c>
      <c r="T65" s="126">
        <v>11000</v>
      </c>
      <c r="U65" s="9"/>
      <c r="V65" s="9"/>
      <c r="W65" s="9"/>
      <c r="X65" s="9"/>
      <c r="Y65" s="9"/>
      <c r="Z65" s="9"/>
      <c r="AA65" s="9"/>
      <c r="AB65" s="9"/>
      <c r="AC65" s="9"/>
    </row>
    <row r="66" spans="1:29" s="4" customFormat="1" ht="78.75" customHeight="1">
      <c r="A66" s="171" t="s">
        <v>106</v>
      </c>
      <c r="B66" s="144" t="s">
        <v>109</v>
      </c>
      <c r="C66" s="145"/>
      <c r="D66" s="204" t="s">
        <v>36</v>
      </c>
      <c r="E66" s="204" t="s">
        <v>107</v>
      </c>
      <c r="F66" s="204" t="s">
        <v>97</v>
      </c>
      <c r="G66" s="201" t="s">
        <v>91</v>
      </c>
      <c r="H66" s="133"/>
      <c r="I66" s="207" t="s">
        <v>100</v>
      </c>
      <c r="J66" s="103">
        <v>4.8</v>
      </c>
      <c r="K66" s="103"/>
      <c r="L66" s="103"/>
      <c r="M66" s="103"/>
      <c r="N66" s="103">
        <v>4.8</v>
      </c>
      <c r="O66" s="103"/>
      <c r="P66" s="103">
        <v>31</v>
      </c>
      <c r="Q66" s="103"/>
      <c r="R66" s="133">
        <v>0.5</v>
      </c>
      <c r="S66" s="112"/>
      <c r="T66" s="126"/>
      <c r="U66" s="9"/>
      <c r="V66" s="9"/>
      <c r="W66" s="9"/>
      <c r="X66" s="9"/>
      <c r="Y66" s="9"/>
      <c r="Z66" s="9"/>
      <c r="AA66" s="9"/>
      <c r="AB66" s="9"/>
      <c r="AC66" s="9"/>
    </row>
    <row r="67" spans="1:29" s="4" customFormat="1" ht="40.5" customHeight="1">
      <c r="A67" s="172"/>
      <c r="B67" s="146"/>
      <c r="C67" s="147"/>
      <c r="D67" s="205"/>
      <c r="E67" s="205"/>
      <c r="F67" s="205"/>
      <c r="G67" s="202"/>
      <c r="H67" s="133"/>
      <c r="I67" s="105">
        <v>2017</v>
      </c>
      <c r="J67" s="103">
        <v>1.8</v>
      </c>
      <c r="K67" s="103"/>
      <c r="L67" s="103"/>
      <c r="M67" s="103"/>
      <c r="N67" s="103">
        <v>1.8</v>
      </c>
      <c r="O67" s="103"/>
      <c r="P67" s="103">
        <v>5</v>
      </c>
      <c r="Q67" s="103"/>
      <c r="R67" s="133">
        <v>0.01</v>
      </c>
      <c r="S67" s="112"/>
      <c r="T67" s="126"/>
      <c r="U67" s="9"/>
      <c r="V67" s="9"/>
      <c r="W67" s="9"/>
      <c r="X67" s="9"/>
      <c r="Y67" s="9"/>
      <c r="Z67" s="9"/>
      <c r="AA67" s="9"/>
      <c r="AB67" s="9"/>
      <c r="AC67" s="9"/>
    </row>
    <row r="68" spans="1:29" s="4" customFormat="1" ht="40.5" customHeight="1">
      <c r="A68" s="172"/>
      <c r="B68" s="146"/>
      <c r="C68" s="147"/>
      <c r="D68" s="205"/>
      <c r="E68" s="205"/>
      <c r="F68" s="205"/>
      <c r="G68" s="202"/>
      <c r="H68" s="133"/>
      <c r="I68" s="105">
        <v>2018</v>
      </c>
      <c r="J68" s="103">
        <v>3</v>
      </c>
      <c r="K68" s="103"/>
      <c r="L68" s="103"/>
      <c r="M68" s="103"/>
      <c r="N68" s="103">
        <v>3</v>
      </c>
      <c r="O68" s="103"/>
      <c r="P68" s="103">
        <v>12.5</v>
      </c>
      <c r="Q68" s="103"/>
      <c r="R68" s="133">
        <v>0.238</v>
      </c>
      <c r="S68" s="112">
        <v>4</v>
      </c>
      <c r="T68" s="126">
        <v>10000</v>
      </c>
      <c r="U68" s="9"/>
      <c r="V68" s="9"/>
      <c r="W68" s="9"/>
      <c r="X68" s="9"/>
      <c r="Y68" s="9"/>
      <c r="Z68" s="9"/>
      <c r="AA68" s="9"/>
      <c r="AB68" s="9"/>
      <c r="AC68" s="9"/>
    </row>
    <row r="69" spans="1:29" s="4" customFormat="1" ht="38.25" customHeight="1">
      <c r="A69" s="173"/>
      <c r="B69" s="148"/>
      <c r="C69" s="149"/>
      <c r="D69" s="206"/>
      <c r="E69" s="206"/>
      <c r="F69" s="206"/>
      <c r="G69" s="203"/>
      <c r="H69" s="133"/>
      <c r="I69" s="105">
        <v>2019</v>
      </c>
      <c r="J69" s="103"/>
      <c r="K69" s="103"/>
      <c r="L69" s="103"/>
      <c r="M69" s="103"/>
      <c r="N69" s="103"/>
      <c r="O69" s="103"/>
      <c r="P69" s="103">
        <v>13.5</v>
      </c>
      <c r="Q69" s="103"/>
      <c r="R69" s="133">
        <v>0.245</v>
      </c>
      <c r="S69" s="112"/>
      <c r="T69" s="126">
        <v>11000</v>
      </c>
      <c r="U69" s="9"/>
      <c r="V69" s="9"/>
      <c r="W69" s="9"/>
      <c r="X69" s="9"/>
      <c r="Y69" s="9"/>
      <c r="Z69" s="9"/>
      <c r="AA69" s="9"/>
      <c r="AB69" s="9"/>
      <c r="AC69" s="9"/>
    </row>
    <row r="70" spans="1:29" s="4" customFormat="1" ht="87" customHeight="1">
      <c r="A70" s="159" t="s">
        <v>108</v>
      </c>
      <c r="B70" s="136" t="s">
        <v>39</v>
      </c>
      <c r="C70" s="137"/>
      <c r="D70" s="142" t="s">
        <v>36</v>
      </c>
      <c r="E70" s="142" t="s">
        <v>40</v>
      </c>
      <c r="F70" s="142" t="s">
        <v>95</v>
      </c>
      <c r="G70" s="143" t="s">
        <v>91</v>
      </c>
      <c r="H70" s="66"/>
      <c r="I70" s="58" t="s">
        <v>100</v>
      </c>
      <c r="J70" s="59">
        <f aca="true" t="shared" si="13" ref="J70:S70">SUM(J71:J73)</f>
        <v>0</v>
      </c>
      <c r="K70" s="59">
        <f t="shared" si="13"/>
        <v>0</v>
      </c>
      <c r="L70" s="59">
        <f t="shared" si="13"/>
        <v>0</v>
      </c>
      <c r="M70" s="59">
        <f t="shared" si="13"/>
        <v>0</v>
      </c>
      <c r="N70" s="59">
        <f t="shared" si="13"/>
        <v>0</v>
      </c>
      <c r="O70" s="59">
        <f t="shared" si="13"/>
        <v>0</v>
      </c>
      <c r="P70" s="59">
        <f t="shared" si="13"/>
        <v>4.8</v>
      </c>
      <c r="Q70" s="59">
        <f t="shared" si="13"/>
        <v>0</v>
      </c>
      <c r="R70" s="59">
        <f t="shared" si="13"/>
        <v>0.37</v>
      </c>
      <c r="S70" s="61">
        <f t="shared" si="13"/>
        <v>0</v>
      </c>
      <c r="T70" s="62"/>
      <c r="U70" s="9"/>
      <c r="V70" s="9"/>
      <c r="W70" s="9"/>
      <c r="X70" s="9"/>
      <c r="Y70" s="9"/>
      <c r="Z70" s="9"/>
      <c r="AA70" s="9"/>
      <c r="AB70" s="9"/>
      <c r="AC70" s="9"/>
    </row>
    <row r="71" spans="1:29" s="4" customFormat="1" ht="25.5" customHeight="1">
      <c r="A71" s="159"/>
      <c r="B71" s="138"/>
      <c r="C71" s="139"/>
      <c r="D71" s="142"/>
      <c r="E71" s="142"/>
      <c r="F71" s="142"/>
      <c r="G71" s="143"/>
      <c r="H71" s="66"/>
      <c r="I71" s="57">
        <v>2017</v>
      </c>
      <c r="J71" s="41"/>
      <c r="K71" s="41"/>
      <c r="L71" s="41"/>
      <c r="M71" s="41"/>
      <c r="N71" s="41"/>
      <c r="O71" s="41"/>
      <c r="P71" s="41">
        <v>1.5</v>
      </c>
      <c r="Q71" s="65"/>
      <c r="R71" s="74">
        <v>0.11</v>
      </c>
      <c r="S71" s="51"/>
      <c r="T71" s="32"/>
      <c r="U71" s="9"/>
      <c r="V71" s="9"/>
      <c r="W71" s="9"/>
      <c r="X71" s="9"/>
      <c r="Y71" s="9"/>
      <c r="Z71" s="9"/>
      <c r="AA71" s="9"/>
      <c r="AB71" s="9"/>
      <c r="AC71" s="9"/>
    </row>
    <row r="72" spans="1:29" s="4" customFormat="1" ht="27.75" customHeight="1">
      <c r="A72" s="159"/>
      <c r="B72" s="138"/>
      <c r="C72" s="139"/>
      <c r="D72" s="142"/>
      <c r="E72" s="142"/>
      <c r="F72" s="142"/>
      <c r="G72" s="143"/>
      <c r="H72" s="66"/>
      <c r="I72" s="57">
        <v>2018</v>
      </c>
      <c r="J72" s="41"/>
      <c r="K72" s="41"/>
      <c r="L72" s="41"/>
      <c r="M72" s="41"/>
      <c r="N72" s="41"/>
      <c r="O72" s="41"/>
      <c r="P72" s="41">
        <v>1.6</v>
      </c>
      <c r="Q72" s="65"/>
      <c r="R72" s="74">
        <v>0.12</v>
      </c>
      <c r="S72" s="51"/>
      <c r="T72" s="32">
        <v>10000</v>
      </c>
      <c r="U72" s="9"/>
      <c r="V72" s="9"/>
      <c r="W72" s="9"/>
      <c r="X72" s="9"/>
      <c r="Y72" s="9"/>
      <c r="Z72" s="9"/>
      <c r="AA72" s="9"/>
      <c r="AB72" s="9"/>
      <c r="AC72" s="9"/>
    </row>
    <row r="73" spans="1:29" s="4" customFormat="1" ht="39" customHeight="1">
      <c r="A73" s="159"/>
      <c r="B73" s="140"/>
      <c r="C73" s="141"/>
      <c r="D73" s="142"/>
      <c r="E73" s="142"/>
      <c r="F73" s="142"/>
      <c r="G73" s="143"/>
      <c r="H73" s="66"/>
      <c r="I73" s="29">
        <v>2019</v>
      </c>
      <c r="J73" s="41"/>
      <c r="K73" s="41"/>
      <c r="L73" s="41"/>
      <c r="M73" s="41"/>
      <c r="N73" s="41"/>
      <c r="O73" s="41"/>
      <c r="P73" s="41">
        <v>1.7</v>
      </c>
      <c r="Q73" s="41"/>
      <c r="R73" s="29">
        <v>0.14</v>
      </c>
      <c r="S73" s="51"/>
      <c r="T73" s="32">
        <v>11000</v>
      </c>
      <c r="U73" s="9"/>
      <c r="V73" s="9"/>
      <c r="W73" s="9"/>
      <c r="X73" s="9"/>
      <c r="Y73" s="9"/>
      <c r="Z73" s="9"/>
      <c r="AA73" s="9"/>
      <c r="AB73" s="9"/>
      <c r="AC73" s="9"/>
    </row>
    <row r="74" spans="1:29" s="4" customFormat="1" ht="76.5" customHeight="1">
      <c r="A74" s="198" t="s">
        <v>67</v>
      </c>
      <c r="B74" s="136" t="s">
        <v>85</v>
      </c>
      <c r="C74" s="137"/>
      <c r="D74" s="171" t="s">
        <v>35</v>
      </c>
      <c r="E74" s="171" t="s">
        <v>78</v>
      </c>
      <c r="F74" s="198" t="s">
        <v>96</v>
      </c>
      <c r="G74" s="174" t="s">
        <v>91</v>
      </c>
      <c r="H74" s="132"/>
      <c r="I74" s="58" t="s">
        <v>100</v>
      </c>
      <c r="J74" s="59">
        <f aca="true" t="shared" si="14" ref="J74:S74">SUM(J75:J77)</f>
        <v>18</v>
      </c>
      <c r="K74" s="59">
        <f t="shared" si="14"/>
        <v>0</v>
      </c>
      <c r="L74" s="59">
        <f t="shared" si="14"/>
        <v>0</v>
      </c>
      <c r="M74" s="59">
        <f t="shared" si="14"/>
        <v>0</v>
      </c>
      <c r="N74" s="59">
        <f t="shared" si="14"/>
        <v>18</v>
      </c>
      <c r="O74" s="59">
        <f t="shared" si="14"/>
        <v>0</v>
      </c>
      <c r="P74" s="59">
        <f t="shared" si="14"/>
        <v>30</v>
      </c>
      <c r="Q74" s="75">
        <f t="shared" si="14"/>
        <v>0</v>
      </c>
      <c r="R74" s="59">
        <f>SUM(R75:R77)</f>
        <v>1.7999999999999998</v>
      </c>
      <c r="S74" s="61">
        <f t="shared" si="14"/>
        <v>10</v>
      </c>
      <c r="T74" s="62"/>
      <c r="U74" s="9"/>
      <c r="V74" s="9"/>
      <c r="W74" s="9"/>
      <c r="X74" s="9"/>
      <c r="Y74" s="9"/>
      <c r="Z74" s="9"/>
      <c r="AA74" s="9"/>
      <c r="AB74" s="9"/>
      <c r="AC74" s="9"/>
    </row>
    <row r="75" spans="1:29" s="4" customFormat="1" ht="26.25">
      <c r="A75" s="199"/>
      <c r="B75" s="138"/>
      <c r="C75" s="139"/>
      <c r="D75" s="172"/>
      <c r="E75" s="172"/>
      <c r="F75" s="199"/>
      <c r="G75" s="175"/>
      <c r="H75" s="132"/>
      <c r="I75" s="134">
        <v>2017</v>
      </c>
      <c r="J75" s="41">
        <v>8</v>
      </c>
      <c r="K75" s="41"/>
      <c r="L75" s="41"/>
      <c r="M75" s="41"/>
      <c r="N75" s="41">
        <v>8</v>
      </c>
      <c r="O75" s="41"/>
      <c r="P75" s="41">
        <v>5</v>
      </c>
      <c r="Q75" s="80"/>
      <c r="R75" s="29">
        <v>0.3</v>
      </c>
      <c r="S75" s="51">
        <v>5</v>
      </c>
      <c r="T75" s="32">
        <v>15000</v>
      </c>
      <c r="U75" s="9"/>
      <c r="V75" s="9"/>
      <c r="W75" s="9"/>
      <c r="X75" s="9"/>
      <c r="Y75" s="9"/>
      <c r="Z75" s="9"/>
      <c r="AA75" s="9"/>
      <c r="AB75" s="9"/>
      <c r="AC75" s="9"/>
    </row>
    <row r="76" spans="1:29" s="4" customFormat="1" ht="26.25">
      <c r="A76" s="199"/>
      <c r="B76" s="138"/>
      <c r="C76" s="139"/>
      <c r="D76" s="172"/>
      <c r="E76" s="172"/>
      <c r="F76" s="199"/>
      <c r="G76" s="175"/>
      <c r="H76" s="132"/>
      <c r="I76" s="134">
        <v>2018</v>
      </c>
      <c r="J76" s="41">
        <v>5</v>
      </c>
      <c r="K76" s="41"/>
      <c r="L76" s="41"/>
      <c r="M76" s="41"/>
      <c r="N76" s="41">
        <v>5</v>
      </c>
      <c r="O76" s="41"/>
      <c r="P76" s="41">
        <v>10</v>
      </c>
      <c r="Q76" s="80"/>
      <c r="R76" s="74">
        <v>0.6</v>
      </c>
      <c r="S76" s="51">
        <v>3</v>
      </c>
      <c r="T76" s="32">
        <v>16000</v>
      </c>
      <c r="U76" s="9"/>
      <c r="V76" s="9"/>
      <c r="W76" s="9"/>
      <c r="X76" s="9"/>
      <c r="Y76" s="9"/>
      <c r="Z76" s="9"/>
      <c r="AA76" s="9"/>
      <c r="AB76" s="9"/>
      <c r="AC76" s="9"/>
    </row>
    <row r="77" spans="1:29" s="4" customFormat="1" ht="26.25">
      <c r="A77" s="200"/>
      <c r="B77" s="140"/>
      <c r="C77" s="141"/>
      <c r="D77" s="173"/>
      <c r="E77" s="173"/>
      <c r="F77" s="200"/>
      <c r="G77" s="176"/>
      <c r="H77" s="132"/>
      <c r="I77" s="29">
        <v>2019</v>
      </c>
      <c r="J77" s="41">
        <v>5</v>
      </c>
      <c r="K77" s="41"/>
      <c r="L77" s="41"/>
      <c r="M77" s="41"/>
      <c r="N77" s="41">
        <v>5</v>
      </c>
      <c r="O77" s="41"/>
      <c r="P77" s="41">
        <v>15</v>
      </c>
      <c r="Q77" s="80"/>
      <c r="R77" s="74">
        <v>0.9</v>
      </c>
      <c r="S77" s="51">
        <v>2</v>
      </c>
      <c r="T77" s="32">
        <v>17000</v>
      </c>
      <c r="U77" s="9"/>
      <c r="V77" s="9"/>
      <c r="W77" s="9"/>
      <c r="X77" s="9"/>
      <c r="Y77" s="9"/>
      <c r="Z77" s="9"/>
      <c r="AA77" s="9"/>
      <c r="AB77" s="9"/>
      <c r="AC77" s="9"/>
    </row>
    <row r="78" spans="1:29" s="4" customFormat="1" ht="79.5" customHeight="1">
      <c r="A78" s="170" t="s">
        <v>16</v>
      </c>
      <c r="B78" s="170"/>
      <c r="C78" s="170"/>
      <c r="D78" s="170"/>
      <c r="E78" s="170"/>
      <c r="F78" s="170"/>
      <c r="G78" s="170"/>
      <c r="H78" s="7"/>
      <c r="I78" s="58" t="s">
        <v>100</v>
      </c>
      <c r="J78" s="59">
        <v>4313.3</v>
      </c>
      <c r="K78" s="59"/>
      <c r="L78" s="59"/>
      <c r="M78" s="59"/>
      <c r="N78" s="59">
        <v>3693.3</v>
      </c>
      <c r="O78" s="59">
        <v>620</v>
      </c>
      <c r="P78" s="59">
        <v>4733.18</v>
      </c>
      <c r="Q78" s="59"/>
      <c r="R78" s="60">
        <v>28.36</v>
      </c>
      <c r="S78" s="61">
        <v>204</v>
      </c>
      <c r="T78" s="62"/>
      <c r="U78" s="9"/>
      <c r="V78" s="9"/>
      <c r="W78" s="9"/>
      <c r="X78" s="9"/>
      <c r="Y78" s="9"/>
      <c r="Z78" s="9"/>
      <c r="AA78" s="9"/>
      <c r="AB78" s="9"/>
      <c r="AC78" s="9"/>
    </row>
    <row r="79" spans="1:29" ht="32.25" customHeight="1">
      <c r="A79" s="170"/>
      <c r="B79" s="170"/>
      <c r="C79" s="170"/>
      <c r="D79" s="170"/>
      <c r="E79" s="170"/>
      <c r="F79" s="170"/>
      <c r="G79" s="170"/>
      <c r="H79" s="7"/>
      <c r="I79" s="134">
        <v>2017</v>
      </c>
      <c r="J79" s="40">
        <v>1441</v>
      </c>
      <c r="K79" s="40"/>
      <c r="L79" s="40"/>
      <c r="M79" s="40"/>
      <c r="N79" s="40">
        <v>1441</v>
      </c>
      <c r="O79" s="40"/>
      <c r="P79" s="40">
        <v>221.4</v>
      </c>
      <c r="Q79" s="40"/>
      <c r="R79" s="132">
        <v>2.35</v>
      </c>
      <c r="S79" s="52">
        <v>35</v>
      </c>
      <c r="T79" s="69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32.25" customHeight="1">
      <c r="A80" s="170"/>
      <c r="B80" s="170"/>
      <c r="C80" s="170"/>
      <c r="D80" s="170"/>
      <c r="E80" s="170"/>
      <c r="F80" s="170"/>
      <c r="G80" s="170"/>
      <c r="H80" s="7"/>
      <c r="I80" s="134">
        <v>2018</v>
      </c>
      <c r="J80" s="40">
        <v>2675.9</v>
      </c>
      <c r="K80" s="40"/>
      <c r="L80" s="40"/>
      <c r="M80" s="40"/>
      <c r="N80" s="40">
        <v>2055.9</v>
      </c>
      <c r="O80" s="40">
        <v>620</v>
      </c>
      <c r="P80" s="40">
        <v>2066</v>
      </c>
      <c r="Q80" s="40"/>
      <c r="R80" s="132">
        <v>3.48</v>
      </c>
      <c r="S80" s="52">
        <v>40</v>
      </c>
      <c r="T80" s="69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31.5" customHeight="1">
      <c r="A81" s="170"/>
      <c r="B81" s="170"/>
      <c r="C81" s="170"/>
      <c r="D81" s="170"/>
      <c r="E81" s="170"/>
      <c r="F81" s="170"/>
      <c r="G81" s="170"/>
      <c r="H81" s="7"/>
      <c r="I81" s="29">
        <v>2019</v>
      </c>
      <c r="J81" s="40">
        <v>196.4</v>
      </c>
      <c r="K81" s="40"/>
      <c r="L81" s="40"/>
      <c r="M81" s="40"/>
      <c r="N81" s="40">
        <v>196.4</v>
      </c>
      <c r="O81" s="40"/>
      <c r="P81" s="40">
        <v>2445.78</v>
      </c>
      <c r="Q81" s="40"/>
      <c r="R81" s="132">
        <v>22.53</v>
      </c>
      <c r="S81" s="52">
        <v>129</v>
      </c>
      <c r="T81" s="32"/>
      <c r="U81" s="9"/>
      <c r="V81" s="10"/>
      <c r="W81" s="10"/>
      <c r="X81" s="10"/>
      <c r="Y81" s="10"/>
      <c r="Z81" s="10"/>
      <c r="AA81" s="10"/>
      <c r="AB81" s="10"/>
      <c r="AC81" s="10"/>
    </row>
    <row r="82" spans="1:29" ht="84" customHeight="1">
      <c r="A82" s="150" t="s">
        <v>20</v>
      </c>
      <c r="B82" s="151"/>
      <c r="C82" s="151"/>
      <c r="D82" s="151"/>
      <c r="E82" s="151"/>
      <c r="F82" s="151"/>
      <c r="G82" s="152"/>
      <c r="H82" s="23"/>
      <c r="I82" s="58" t="s">
        <v>100</v>
      </c>
      <c r="J82" s="59">
        <v>726.8</v>
      </c>
      <c r="K82" s="59"/>
      <c r="L82" s="59"/>
      <c r="M82" s="59"/>
      <c r="N82" s="59">
        <v>106.8</v>
      </c>
      <c r="O82" s="59">
        <v>620</v>
      </c>
      <c r="P82" s="59">
        <v>265.68</v>
      </c>
      <c r="Q82" s="59"/>
      <c r="R82" s="59">
        <v>21.53</v>
      </c>
      <c r="S82" s="61">
        <v>55</v>
      </c>
      <c r="T82" s="62"/>
      <c r="U82" s="9"/>
      <c r="V82" s="10"/>
      <c r="W82" s="10"/>
      <c r="X82" s="10"/>
      <c r="Y82" s="10"/>
      <c r="Z82" s="10"/>
      <c r="AA82" s="10"/>
      <c r="AB82" s="10"/>
      <c r="AC82" s="10"/>
    </row>
    <row r="83" spans="1:29" ht="41.25" customHeight="1">
      <c r="A83" s="153"/>
      <c r="B83" s="154"/>
      <c r="C83" s="154"/>
      <c r="D83" s="154"/>
      <c r="E83" s="154"/>
      <c r="F83" s="154"/>
      <c r="G83" s="155"/>
      <c r="H83" s="56"/>
      <c r="I83" s="134">
        <v>2017</v>
      </c>
      <c r="J83" s="40">
        <v>9.8</v>
      </c>
      <c r="K83" s="40"/>
      <c r="L83" s="40"/>
      <c r="M83" s="40"/>
      <c r="N83" s="40">
        <v>9.8</v>
      </c>
      <c r="O83" s="40"/>
      <c r="P83" s="40">
        <v>12.6</v>
      </c>
      <c r="Q83" s="40"/>
      <c r="R83" s="40">
        <v>0.44</v>
      </c>
      <c r="S83" s="52">
        <v>6</v>
      </c>
      <c r="T83" s="69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33" customHeight="1">
      <c r="A84" s="153"/>
      <c r="B84" s="154"/>
      <c r="C84" s="154"/>
      <c r="D84" s="154"/>
      <c r="E84" s="154"/>
      <c r="F84" s="154"/>
      <c r="G84" s="155"/>
      <c r="H84" s="23"/>
      <c r="I84" s="134">
        <v>2018</v>
      </c>
      <c r="J84" s="40">
        <v>712</v>
      </c>
      <c r="K84" s="40"/>
      <c r="L84" s="40"/>
      <c r="M84" s="40"/>
      <c r="N84" s="40">
        <v>92</v>
      </c>
      <c r="O84" s="40">
        <v>620</v>
      </c>
      <c r="P84" s="40">
        <v>29.4</v>
      </c>
      <c r="Q84" s="40"/>
      <c r="R84" s="40">
        <v>1.37</v>
      </c>
      <c r="S84" s="52">
        <v>10</v>
      </c>
      <c r="T84" s="69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33" customHeight="1">
      <c r="A85" s="153"/>
      <c r="B85" s="154"/>
      <c r="C85" s="154"/>
      <c r="D85" s="154"/>
      <c r="E85" s="154"/>
      <c r="F85" s="154"/>
      <c r="G85" s="155"/>
      <c r="H85" s="24"/>
      <c r="I85" s="29">
        <v>2019</v>
      </c>
      <c r="J85" s="40">
        <v>5</v>
      </c>
      <c r="K85" s="40"/>
      <c r="L85" s="40"/>
      <c r="M85" s="40"/>
      <c r="N85" s="40">
        <v>5</v>
      </c>
      <c r="O85" s="40"/>
      <c r="P85" s="40">
        <v>223.68</v>
      </c>
      <c r="Q85" s="40"/>
      <c r="R85" s="40">
        <v>19.72</v>
      </c>
      <c r="S85" s="52">
        <v>39</v>
      </c>
      <c r="T85" s="32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33" customHeight="1">
      <c r="A86" s="156" t="s">
        <v>17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90" customHeight="1">
      <c r="A87" s="135" t="s">
        <v>6</v>
      </c>
      <c r="B87" s="136" t="s">
        <v>45</v>
      </c>
      <c r="C87" s="137"/>
      <c r="D87" s="142" t="s">
        <v>46</v>
      </c>
      <c r="E87" s="143" t="s">
        <v>47</v>
      </c>
      <c r="F87" s="142" t="s">
        <v>95</v>
      </c>
      <c r="G87" s="143" t="s">
        <v>92</v>
      </c>
      <c r="H87" s="7"/>
      <c r="I87" s="21" t="s">
        <v>100</v>
      </c>
      <c r="J87" s="38">
        <f aca="true" t="shared" si="15" ref="J87:S87">SUM(J88:J90)</f>
        <v>0</v>
      </c>
      <c r="K87" s="38">
        <f t="shared" si="15"/>
        <v>0</v>
      </c>
      <c r="L87" s="38">
        <f t="shared" si="15"/>
        <v>0</v>
      </c>
      <c r="M87" s="38">
        <f t="shared" si="15"/>
        <v>0</v>
      </c>
      <c r="N87" s="38">
        <f t="shared" si="15"/>
        <v>0</v>
      </c>
      <c r="O87" s="38">
        <f t="shared" si="15"/>
        <v>0</v>
      </c>
      <c r="P87" s="38">
        <f t="shared" si="15"/>
        <v>13.600000000000001</v>
      </c>
      <c r="Q87" s="38">
        <f t="shared" si="15"/>
        <v>0</v>
      </c>
      <c r="R87" s="38">
        <f t="shared" si="15"/>
        <v>1.2</v>
      </c>
      <c r="S87" s="45">
        <f t="shared" si="15"/>
        <v>0</v>
      </c>
      <c r="T87" s="31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30" customHeight="1">
      <c r="A88" s="135"/>
      <c r="B88" s="138"/>
      <c r="C88" s="139"/>
      <c r="D88" s="142"/>
      <c r="E88" s="143"/>
      <c r="F88" s="142"/>
      <c r="G88" s="143"/>
      <c r="H88" s="7"/>
      <c r="I88" s="22">
        <v>2017</v>
      </c>
      <c r="J88" s="42"/>
      <c r="K88" s="39"/>
      <c r="L88" s="39"/>
      <c r="M88" s="39"/>
      <c r="N88" s="39"/>
      <c r="O88" s="39"/>
      <c r="P88" s="28">
        <v>4.3</v>
      </c>
      <c r="Q88" s="39"/>
      <c r="R88" s="7">
        <v>0.3</v>
      </c>
      <c r="S88" s="44"/>
      <c r="T88" s="25">
        <v>9000</v>
      </c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30" customHeight="1">
      <c r="A89" s="135"/>
      <c r="B89" s="138"/>
      <c r="C89" s="139"/>
      <c r="D89" s="142"/>
      <c r="E89" s="143"/>
      <c r="F89" s="142"/>
      <c r="G89" s="143"/>
      <c r="H89" s="7"/>
      <c r="I89" s="22">
        <v>2018</v>
      </c>
      <c r="J89" s="42"/>
      <c r="K89" s="39"/>
      <c r="L89" s="39"/>
      <c r="M89" s="39"/>
      <c r="N89" s="39"/>
      <c r="O89" s="39"/>
      <c r="P89" s="28">
        <v>4.5</v>
      </c>
      <c r="Q89" s="39"/>
      <c r="R89" s="7">
        <v>0.4</v>
      </c>
      <c r="S89" s="44"/>
      <c r="T89" s="25">
        <v>9000</v>
      </c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31.5" customHeight="1">
      <c r="A90" s="135"/>
      <c r="B90" s="140"/>
      <c r="C90" s="141"/>
      <c r="D90" s="142"/>
      <c r="E90" s="143"/>
      <c r="F90" s="142"/>
      <c r="G90" s="143"/>
      <c r="H90" s="7"/>
      <c r="I90" s="14">
        <v>2019</v>
      </c>
      <c r="P90" s="27">
        <v>4.8</v>
      </c>
      <c r="R90" s="28">
        <v>0.5</v>
      </c>
      <c r="T90" s="33">
        <v>10000</v>
      </c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81" customHeight="1">
      <c r="A91" s="142" t="s">
        <v>18</v>
      </c>
      <c r="B91" s="144" t="s">
        <v>86</v>
      </c>
      <c r="C91" s="145"/>
      <c r="D91" s="169" t="s">
        <v>42</v>
      </c>
      <c r="E91" s="169" t="s">
        <v>43</v>
      </c>
      <c r="F91" s="157" t="s">
        <v>95</v>
      </c>
      <c r="G91" s="158" t="s">
        <v>92</v>
      </c>
      <c r="H91" s="94"/>
      <c r="I91" s="107" t="s">
        <v>100</v>
      </c>
      <c r="J91" s="75">
        <f aca="true" t="shared" si="16" ref="J91:S91">SUM(J92:J94)</f>
        <v>0</v>
      </c>
      <c r="K91" s="75">
        <f t="shared" si="16"/>
        <v>0</v>
      </c>
      <c r="L91" s="75">
        <f t="shared" si="16"/>
        <v>0</v>
      </c>
      <c r="M91" s="75">
        <f t="shared" si="16"/>
        <v>0</v>
      </c>
      <c r="N91" s="75">
        <f t="shared" si="16"/>
        <v>0</v>
      </c>
      <c r="O91" s="75">
        <f t="shared" si="16"/>
        <v>0</v>
      </c>
      <c r="P91" s="75">
        <f t="shared" si="16"/>
        <v>0</v>
      </c>
      <c r="Q91" s="96">
        <f t="shared" si="16"/>
        <v>2.02</v>
      </c>
      <c r="R91" s="96">
        <f t="shared" si="16"/>
        <v>0.23000000000000004</v>
      </c>
      <c r="S91" s="76">
        <f t="shared" si="16"/>
        <v>0</v>
      </c>
      <c r="T91" s="77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29.25" customHeight="1">
      <c r="A92" s="142"/>
      <c r="B92" s="146"/>
      <c r="C92" s="147"/>
      <c r="D92" s="169"/>
      <c r="E92" s="169"/>
      <c r="F92" s="157"/>
      <c r="G92" s="158"/>
      <c r="H92" s="94"/>
      <c r="I92" s="98">
        <v>2017</v>
      </c>
      <c r="J92" s="78"/>
      <c r="K92" s="78"/>
      <c r="L92" s="78"/>
      <c r="M92" s="78"/>
      <c r="N92" s="78"/>
      <c r="O92" s="78"/>
      <c r="P92" s="78"/>
      <c r="Q92" s="103">
        <v>0.62</v>
      </c>
      <c r="R92" s="94">
        <v>0.07</v>
      </c>
      <c r="S92" s="112"/>
      <c r="T92" s="84">
        <v>16000</v>
      </c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29.25" customHeight="1">
      <c r="A93" s="142"/>
      <c r="B93" s="146"/>
      <c r="C93" s="147"/>
      <c r="D93" s="169"/>
      <c r="E93" s="169"/>
      <c r="F93" s="157"/>
      <c r="G93" s="158"/>
      <c r="H93" s="94"/>
      <c r="I93" s="98">
        <v>2018</v>
      </c>
      <c r="J93" s="78"/>
      <c r="K93" s="78"/>
      <c r="L93" s="78"/>
      <c r="M93" s="78"/>
      <c r="N93" s="78"/>
      <c r="O93" s="78"/>
      <c r="P93" s="78"/>
      <c r="Q93" s="103">
        <v>0.64</v>
      </c>
      <c r="R93" s="94">
        <v>0.08</v>
      </c>
      <c r="S93" s="112"/>
      <c r="T93" s="84">
        <v>16000</v>
      </c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27.75" customHeight="1">
      <c r="A94" s="142"/>
      <c r="B94" s="148"/>
      <c r="C94" s="149"/>
      <c r="D94" s="169"/>
      <c r="E94" s="169"/>
      <c r="F94" s="157"/>
      <c r="G94" s="158"/>
      <c r="H94" s="94"/>
      <c r="I94" s="105">
        <v>2019</v>
      </c>
      <c r="J94" s="87"/>
      <c r="K94" s="87"/>
      <c r="L94" s="87"/>
      <c r="M94" s="87"/>
      <c r="N94" s="87"/>
      <c r="O94" s="87"/>
      <c r="P94" s="88"/>
      <c r="Q94" s="113">
        <v>0.76</v>
      </c>
      <c r="R94" s="106">
        <v>0.08</v>
      </c>
      <c r="S94" s="86"/>
      <c r="T94" s="114">
        <v>16500</v>
      </c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73.5" customHeight="1">
      <c r="A95" s="142" t="s">
        <v>70</v>
      </c>
      <c r="B95" s="144" t="s">
        <v>87</v>
      </c>
      <c r="C95" s="145"/>
      <c r="D95" s="169" t="s">
        <v>42</v>
      </c>
      <c r="E95" s="169" t="s">
        <v>44</v>
      </c>
      <c r="F95" s="157" t="s">
        <v>94</v>
      </c>
      <c r="G95" s="158" t="s">
        <v>92</v>
      </c>
      <c r="H95" s="94"/>
      <c r="I95" s="107" t="s">
        <v>100</v>
      </c>
      <c r="J95" s="75">
        <f aca="true" t="shared" si="17" ref="J95:S95">SUM(J96:J98)</f>
        <v>0</v>
      </c>
      <c r="K95" s="75">
        <f t="shared" si="17"/>
        <v>0</v>
      </c>
      <c r="L95" s="75">
        <f t="shared" si="17"/>
        <v>0</v>
      </c>
      <c r="M95" s="75">
        <f t="shared" si="17"/>
        <v>0</v>
      </c>
      <c r="N95" s="75">
        <f t="shared" si="17"/>
        <v>0</v>
      </c>
      <c r="O95" s="75">
        <f t="shared" si="17"/>
        <v>0</v>
      </c>
      <c r="P95" s="75">
        <f t="shared" si="17"/>
        <v>0</v>
      </c>
      <c r="Q95" s="96">
        <f t="shared" si="17"/>
        <v>2.1500000000000004</v>
      </c>
      <c r="R95" s="96">
        <f t="shared" si="17"/>
        <v>0.19</v>
      </c>
      <c r="S95" s="76">
        <f t="shared" si="17"/>
        <v>0</v>
      </c>
      <c r="T95" s="77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30.75" customHeight="1">
      <c r="A96" s="142"/>
      <c r="B96" s="146"/>
      <c r="C96" s="147"/>
      <c r="D96" s="169"/>
      <c r="E96" s="169"/>
      <c r="F96" s="157"/>
      <c r="G96" s="158"/>
      <c r="H96" s="94"/>
      <c r="I96" s="98">
        <v>2017</v>
      </c>
      <c r="J96" s="78"/>
      <c r="K96" s="78"/>
      <c r="L96" s="78"/>
      <c r="M96" s="78"/>
      <c r="N96" s="78"/>
      <c r="O96" s="78"/>
      <c r="P96" s="78"/>
      <c r="Q96" s="103">
        <v>0.65</v>
      </c>
      <c r="R96" s="94">
        <v>0.06</v>
      </c>
      <c r="S96" s="112"/>
      <c r="T96" s="84">
        <v>14700</v>
      </c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30.75" customHeight="1">
      <c r="A97" s="142"/>
      <c r="B97" s="146"/>
      <c r="C97" s="147"/>
      <c r="D97" s="169"/>
      <c r="E97" s="169"/>
      <c r="F97" s="157"/>
      <c r="G97" s="158"/>
      <c r="H97" s="94"/>
      <c r="I97" s="98">
        <v>2018</v>
      </c>
      <c r="J97" s="78"/>
      <c r="K97" s="78"/>
      <c r="L97" s="78"/>
      <c r="M97" s="78"/>
      <c r="N97" s="78"/>
      <c r="O97" s="78"/>
      <c r="P97" s="78"/>
      <c r="Q97" s="103">
        <v>0.7</v>
      </c>
      <c r="R97" s="94">
        <v>0.06</v>
      </c>
      <c r="S97" s="112"/>
      <c r="T97" s="84">
        <v>14700</v>
      </c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30" customHeight="1">
      <c r="A98" s="142"/>
      <c r="B98" s="148"/>
      <c r="C98" s="149"/>
      <c r="D98" s="169"/>
      <c r="E98" s="169"/>
      <c r="F98" s="157"/>
      <c r="G98" s="158"/>
      <c r="H98" s="94"/>
      <c r="I98" s="105">
        <v>2019</v>
      </c>
      <c r="J98" s="89"/>
      <c r="K98" s="89"/>
      <c r="L98" s="89"/>
      <c r="M98" s="89"/>
      <c r="N98" s="89"/>
      <c r="O98" s="89"/>
      <c r="P98" s="90"/>
      <c r="Q98" s="103">
        <v>0.8</v>
      </c>
      <c r="R98" s="94">
        <v>0.07</v>
      </c>
      <c r="S98" s="115"/>
      <c r="T98" s="114">
        <v>15100</v>
      </c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81" customHeight="1">
      <c r="A99" s="142" t="s">
        <v>71</v>
      </c>
      <c r="B99" s="144" t="s">
        <v>87</v>
      </c>
      <c r="C99" s="145"/>
      <c r="D99" s="169" t="s">
        <v>54</v>
      </c>
      <c r="E99" s="169" t="s">
        <v>90</v>
      </c>
      <c r="F99" s="158" t="s">
        <v>95</v>
      </c>
      <c r="G99" s="158" t="s">
        <v>92</v>
      </c>
      <c r="H99" s="94"/>
      <c r="I99" s="107" t="s">
        <v>100</v>
      </c>
      <c r="J99" s="75">
        <f aca="true" t="shared" si="18" ref="J99:S99">SUM(J100:J102)</f>
        <v>0</v>
      </c>
      <c r="K99" s="75">
        <f t="shared" si="18"/>
        <v>0</v>
      </c>
      <c r="L99" s="75">
        <f t="shared" si="18"/>
        <v>0</v>
      </c>
      <c r="M99" s="75">
        <f t="shared" si="18"/>
        <v>0</v>
      </c>
      <c r="N99" s="75">
        <f t="shared" si="18"/>
        <v>0</v>
      </c>
      <c r="O99" s="75">
        <f t="shared" si="18"/>
        <v>0</v>
      </c>
      <c r="P99" s="75">
        <f t="shared" si="18"/>
        <v>0</v>
      </c>
      <c r="Q99" s="96">
        <f t="shared" si="18"/>
        <v>0.6000000000000001</v>
      </c>
      <c r="R99" s="96">
        <f t="shared" si="18"/>
        <v>0.06</v>
      </c>
      <c r="S99" s="76">
        <f t="shared" si="18"/>
        <v>0</v>
      </c>
      <c r="T99" s="77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26.25">
      <c r="A100" s="142"/>
      <c r="B100" s="146"/>
      <c r="C100" s="147"/>
      <c r="D100" s="169"/>
      <c r="E100" s="169"/>
      <c r="F100" s="158"/>
      <c r="G100" s="158"/>
      <c r="H100" s="94"/>
      <c r="I100" s="98">
        <v>2017</v>
      </c>
      <c r="J100" s="78"/>
      <c r="K100" s="78"/>
      <c r="L100" s="78"/>
      <c r="M100" s="78"/>
      <c r="N100" s="78"/>
      <c r="O100" s="78"/>
      <c r="P100" s="78"/>
      <c r="Q100" s="103">
        <v>0.1</v>
      </c>
      <c r="R100" s="94">
        <v>0.01</v>
      </c>
      <c r="S100" s="112"/>
      <c r="T100" s="84">
        <v>14700</v>
      </c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26.25">
      <c r="A101" s="142"/>
      <c r="B101" s="146"/>
      <c r="C101" s="147"/>
      <c r="D101" s="169"/>
      <c r="E101" s="169"/>
      <c r="F101" s="158"/>
      <c r="G101" s="158"/>
      <c r="H101" s="94"/>
      <c r="I101" s="98">
        <v>2018</v>
      </c>
      <c r="J101" s="78"/>
      <c r="K101" s="78"/>
      <c r="L101" s="78"/>
      <c r="M101" s="78"/>
      <c r="N101" s="78"/>
      <c r="O101" s="78"/>
      <c r="P101" s="78"/>
      <c r="Q101" s="103">
        <v>0.2</v>
      </c>
      <c r="R101" s="94">
        <v>0.02</v>
      </c>
      <c r="S101" s="112"/>
      <c r="T101" s="84">
        <v>14700</v>
      </c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26.25">
      <c r="A102" s="142"/>
      <c r="B102" s="148"/>
      <c r="C102" s="149"/>
      <c r="D102" s="169"/>
      <c r="E102" s="169"/>
      <c r="F102" s="158"/>
      <c r="G102" s="158"/>
      <c r="H102" s="94"/>
      <c r="I102" s="105">
        <v>2019</v>
      </c>
      <c r="J102" s="88"/>
      <c r="K102" s="88"/>
      <c r="L102" s="88"/>
      <c r="M102" s="88"/>
      <c r="N102" s="88"/>
      <c r="O102" s="88"/>
      <c r="P102" s="88"/>
      <c r="Q102" s="113">
        <v>0.3</v>
      </c>
      <c r="R102" s="116">
        <v>0.03</v>
      </c>
      <c r="S102" s="117"/>
      <c r="T102" s="114">
        <v>15100</v>
      </c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84" customHeight="1">
      <c r="A103" s="135" t="s">
        <v>72</v>
      </c>
      <c r="B103" s="136" t="s">
        <v>61</v>
      </c>
      <c r="C103" s="137"/>
      <c r="D103" s="142" t="s">
        <v>42</v>
      </c>
      <c r="E103" s="143" t="s">
        <v>62</v>
      </c>
      <c r="F103" s="142" t="s">
        <v>94</v>
      </c>
      <c r="G103" s="143" t="s">
        <v>92</v>
      </c>
      <c r="H103" s="7"/>
      <c r="I103" s="20" t="s">
        <v>100</v>
      </c>
      <c r="J103" s="38">
        <f aca="true" t="shared" si="19" ref="J103:S103">SUM(J104:J106)</f>
        <v>0</v>
      </c>
      <c r="K103" s="38">
        <f t="shared" si="19"/>
        <v>0</v>
      </c>
      <c r="L103" s="38">
        <f t="shared" si="19"/>
        <v>0</v>
      </c>
      <c r="M103" s="38">
        <f t="shared" si="19"/>
        <v>0</v>
      </c>
      <c r="N103" s="38">
        <f t="shared" si="19"/>
        <v>0</v>
      </c>
      <c r="O103" s="38">
        <f t="shared" si="19"/>
        <v>0</v>
      </c>
      <c r="P103" s="38">
        <f t="shared" si="19"/>
        <v>0</v>
      </c>
      <c r="Q103" s="38">
        <f t="shared" si="19"/>
        <v>3.3</v>
      </c>
      <c r="R103" s="38">
        <f t="shared" si="19"/>
        <v>0.24000000000000002</v>
      </c>
      <c r="S103" s="45">
        <f t="shared" si="19"/>
        <v>0</v>
      </c>
      <c r="T103" s="31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27" customHeight="1">
      <c r="A104" s="135"/>
      <c r="B104" s="138"/>
      <c r="C104" s="139"/>
      <c r="D104" s="142"/>
      <c r="E104" s="143"/>
      <c r="F104" s="142"/>
      <c r="G104" s="143"/>
      <c r="H104" s="7"/>
      <c r="I104" s="22">
        <v>2017</v>
      </c>
      <c r="J104" s="39"/>
      <c r="K104" s="39"/>
      <c r="L104" s="39"/>
      <c r="M104" s="39"/>
      <c r="N104" s="39"/>
      <c r="O104" s="39"/>
      <c r="P104" s="39"/>
      <c r="Q104" s="39">
        <v>1</v>
      </c>
      <c r="R104" s="7">
        <v>0.07</v>
      </c>
      <c r="S104" s="44"/>
      <c r="T104" s="25">
        <v>9000</v>
      </c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27" customHeight="1">
      <c r="A105" s="135"/>
      <c r="B105" s="138"/>
      <c r="C105" s="139"/>
      <c r="D105" s="142"/>
      <c r="E105" s="143"/>
      <c r="F105" s="142"/>
      <c r="G105" s="143"/>
      <c r="H105" s="7"/>
      <c r="I105" s="22">
        <v>2018</v>
      </c>
      <c r="J105" s="39"/>
      <c r="K105" s="39"/>
      <c r="L105" s="39"/>
      <c r="M105" s="39"/>
      <c r="N105" s="39"/>
      <c r="O105" s="39"/>
      <c r="P105" s="39"/>
      <c r="Q105" s="39">
        <v>1.1</v>
      </c>
      <c r="R105" s="7">
        <v>0.08</v>
      </c>
      <c r="S105" s="44"/>
      <c r="T105" s="25">
        <v>9000</v>
      </c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27" customHeight="1">
      <c r="A106" s="135"/>
      <c r="B106" s="140"/>
      <c r="C106" s="141"/>
      <c r="D106" s="142"/>
      <c r="E106" s="143"/>
      <c r="F106" s="142"/>
      <c r="G106" s="143"/>
      <c r="H106" s="7"/>
      <c r="I106" s="14">
        <v>2019</v>
      </c>
      <c r="J106" s="43"/>
      <c r="K106" s="43"/>
      <c r="L106" s="43"/>
      <c r="M106" s="43"/>
      <c r="N106" s="43"/>
      <c r="O106" s="43"/>
      <c r="P106" s="43"/>
      <c r="Q106" s="39">
        <v>1.2</v>
      </c>
      <c r="R106" s="7">
        <v>0.09</v>
      </c>
      <c r="S106" s="53"/>
      <c r="T106" s="35">
        <v>10000</v>
      </c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86.25" customHeight="1">
      <c r="A107" s="135" t="s">
        <v>63</v>
      </c>
      <c r="B107" s="136" t="s">
        <v>66</v>
      </c>
      <c r="C107" s="137"/>
      <c r="D107" s="142" t="s">
        <v>64</v>
      </c>
      <c r="E107" s="142" t="s">
        <v>65</v>
      </c>
      <c r="F107" s="142" t="s">
        <v>98</v>
      </c>
      <c r="G107" s="143" t="s">
        <v>92</v>
      </c>
      <c r="H107" s="7"/>
      <c r="I107" s="20" t="s">
        <v>100</v>
      </c>
      <c r="J107" s="38">
        <f aca="true" t="shared" si="20" ref="J107:S107">SUM(J108:J110)</f>
        <v>1.1</v>
      </c>
      <c r="K107" s="38">
        <f t="shared" si="20"/>
        <v>0</v>
      </c>
      <c r="L107" s="38">
        <f t="shared" si="20"/>
        <v>0</v>
      </c>
      <c r="M107" s="38">
        <f t="shared" si="20"/>
        <v>0</v>
      </c>
      <c r="N107" s="38">
        <f t="shared" si="20"/>
        <v>1.1</v>
      </c>
      <c r="O107" s="38">
        <f t="shared" si="20"/>
        <v>0</v>
      </c>
      <c r="P107" s="38">
        <f t="shared" si="20"/>
        <v>1.4</v>
      </c>
      <c r="Q107" s="38">
        <f t="shared" si="20"/>
        <v>0</v>
      </c>
      <c r="R107" s="38">
        <f t="shared" si="20"/>
        <v>0.11000000000000001</v>
      </c>
      <c r="S107" s="45">
        <f t="shared" si="20"/>
        <v>1</v>
      </c>
      <c r="T107" s="3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30" customHeight="1">
      <c r="A108" s="135"/>
      <c r="B108" s="138"/>
      <c r="C108" s="139"/>
      <c r="D108" s="142"/>
      <c r="E108" s="142"/>
      <c r="F108" s="142"/>
      <c r="G108" s="143"/>
      <c r="H108" s="7"/>
      <c r="I108" s="108">
        <v>2017</v>
      </c>
      <c r="J108" s="118">
        <v>1.1</v>
      </c>
      <c r="K108" s="118"/>
      <c r="L108" s="118"/>
      <c r="M108" s="118"/>
      <c r="N108" s="118">
        <v>1.1</v>
      </c>
      <c r="O108" s="118"/>
      <c r="P108" s="119">
        <v>0.4</v>
      </c>
      <c r="Q108" s="120"/>
      <c r="R108" s="109">
        <v>0.03</v>
      </c>
      <c r="S108" s="121"/>
      <c r="T108" s="110">
        <v>9000</v>
      </c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30" customHeight="1">
      <c r="A109" s="135"/>
      <c r="B109" s="138"/>
      <c r="C109" s="139"/>
      <c r="D109" s="142"/>
      <c r="E109" s="142"/>
      <c r="F109" s="142"/>
      <c r="G109" s="143"/>
      <c r="H109" s="7"/>
      <c r="I109" s="108">
        <v>2018</v>
      </c>
      <c r="J109" s="118"/>
      <c r="K109" s="118"/>
      <c r="L109" s="118"/>
      <c r="M109" s="118"/>
      <c r="N109" s="118"/>
      <c r="O109" s="118"/>
      <c r="P109" s="118">
        <v>0.5</v>
      </c>
      <c r="Q109" s="118"/>
      <c r="R109" s="122">
        <v>0.04</v>
      </c>
      <c r="S109" s="121">
        <v>1</v>
      </c>
      <c r="T109" s="110">
        <v>9000</v>
      </c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24" customHeight="1">
      <c r="A110" s="135"/>
      <c r="B110" s="140"/>
      <c r="C110" s="141"/>
      <c r="D110" s="142"/>
      <c r="E110" s="142"/>
      <c r="F110" s="142"/>
      <c r="G110" s="143"/>
      <c r="H110" s="7"/>
      <c r="I110" s="109">
        <v>2019</v>
      </c>
      <c r="J110" s="123"/>
      <c r="K110" s="123"/>
      <c r="L110" s="123"/>
      <c r="M110" s="123"/>
      <c r="N110" s="123"/>
      <c r="O110" s="123"/>
      <c r="P110" s="123">
        <v>0.5</v>
      </c>
      <c r="Q110" s="123"/>
      <c r="R110" s="124">
        <v>0.04</v>
      </c>
      <c r="S110" s="125"/>
      <c r="T110" s="111">
        <v>9500</v>
      </c>
      <c r="U110" s="39">
        <f aca="true" t="shared" si="21" ref="U110:AC110">U86+U90+U94+U98+U102+U106</f>
        <v>0</v>
      </c>
      <c r="V110" s="39">
        <f t="shared" si="21"/>
        <v>0</v>
      </c>
      <c r="W110" s="39">
        <f t="shared" si="21"/>
        <v>0</v>
      </c>
      <c r="X110" s="39">
        <f t="shared" si="21"/>
        <v>0</v>
      </c>
      <c r="Y110" s="39">
        <f t="shared" si="21"/>
        <v>0</v>
      </c>
      <c r="Z110" s="39">
        <f t="shared" si="21"/>
        <v>0</v>
      </c>
      <c r="AA110" s="39">
        <f t="shared" si="21"/>
        <v>0</v>
      </c>
      <c r="AB110" s="39">
        <f t="shared" si="21"/>
        <v>0</v>
      </c>
      <c r="AC110" s="39">
        <f t="shared" si="21"/>
        <v>0</v>
      </c>
    </row>
    <row r="111" spans="1:29" ht="24" customHeight="1">
      <c r="A111" s="170" t="s">
        <v>21</v>
      </c>
      <c r="B111" s="170"/>
      <c r="C111" s="170"/>
      <c r="D111" s="170"/>
      <c r="E111" s="170"/>
      <c r="F111" s="170"/>
      <c r="G111" s="170"/>
      <c r="H111" s="13"/>
      <c r="I111" s="58" t="s">
        <v>100</v>
      </c>
      <c r="J111" s="59">
        <f aca="true" t="shared" si="22" ref="J111:O111">SUM(J112:J114)</f>
        <v>1.1</v>
      </c>
      <c r="K111" s="59">
        <f t="shared" si="22"/>
        <v>0</v>
      </c>
      <c r="L111" s="59">
        <f t="shared" si="22"/>
        <v>0</v>
      </c>
      <c r="M111" s="59">
        <f t="shared" si="22"/>
        <v>0</v>
      </c>
      <c r="N111" s="59">
        <f t="shared" si="22"/>
        <v>1.1</v>
      </c>
      <c r="O111" s="59">
        <f t="shared" si="22"/>
        <v>0</v>
      </c>
      <c r="P111" s="59">
        <v>15</v>
      </c>
      <c r="Q111" s="59">
        <v>8.07</v>
      </c>
      <c r="R111" s="59">
        <v>2.03</v>
      </c>
      <c r="S111" s="61">
        <f>SUM(S112:S114)</f>
        <v>1</v>
      </c>
      <c r="T111" s="62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28.5" customHeight="1">
      <c r="A112" s="170"/>
      <c r="B112" s="170"/>
      <c r="C112" s="170"/>
      <c r="D112" s="170"/>
      <c r="E112" s="170"/>
      <c r="F112" s="170"/>
      <c r="G112" s="170"/>
      <c r="H112" s="13"/>
      <c r="I112" s="131">
        <v>2017</v>
      </c>
      <c r="J112" s="40">
        <v>1.1</v>
      </c>
      <c r="K112" s="40"/>
      <c r="L112" s="40"/>
      <c r="M112" s="40"/>
      <c r="N112" s="40">
        <v>1.1</v>
      </c>
      <c r="O112" s="40"/>
      <c r="P112" s="40">
        <v>4.7</v>
      </c>
      <c r="Q112" s="40">
        <v>2.37</v>
      </c>
      <c r="R112" s="40">
        <v>0.54</v>
      </c>
      <c r="S112" s="52"/>
      <c r="T112" s="4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28.5" customHeight="1">
      <c r="A113" s="170"/>
      <c r="B113" s="170"/>
      <c r="C113" s="170"/>
      <c r="D113" s="170"/>
      <c r="E113" s="170"/>
      <c r="F113" s="170"/>
      <c r="G113" s="170"/>
      <c r="H113" s="13"/>
      <c r="I113" s="131">
        <v>2018</v>
      </c>
      <c r="J113" s="40">
        <f aca="true" t="shared" si="23" ref="J113:S113">J89+J93+J97+J101+J105+J109</f>
        <v>0</v>
      </c>
      <c r="K113" s="40">
        <f t="shared" si="23"/>
        <v>0</v>
      </c>
      <c r="L113" s="40">
        <f t="shared" si="23"/>
        <v>0</v>
      </c>
      <c r="M113" s="40">
        <f t="shared" si="23"/>
        <v>0</v>
      </c>
      <c r="N113" s="40">
        <f t="shared" si="23"/>
        <v>0</v>
      </c>
      <c r="O113" s="40">
        <f t="shared" si="23"/>
        <v>0</v>
      </c>
      <c r="P113" s="40">
        <f t="shared" si="23"/>
        <v>5</v>
      </c>
      <c r="Q113" s="40">
        <f t="shared" si="23"/>
        <v>2.6399999999999997</v>
      </c>
      <c r="R113" s="40">
        <f t="shared" si="23"/>
        <v>0.68</v>
      </c>
      <c r="S113" s="52">
        <f t="shared" si="23"/>
        <v>1</v>
      </c>
      <c r="T113" s="4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28.5" customHeight="1">
      <c r="A114" s="170"/>
      <c r="B114" s="170"/>
      <c r="C114" s="170"/>
      <c r="D114" s="170"/>
      <c r="E114" s="170"/>
      <c r="F114" s="170"/>
      <c r="G114" s="170"/>
      <c r="H114" s="13"/>
      <c r="I114" s="29">
        <v>2019</v>
      </c>
      <c r="J114" s="40">
        <f aca="true" t="shared" si="24" ref="J114:S114">J90+J94+J98+J102+J106+J110</f>
        <v>0</v>
      </c>
      <c r="K114" s="40">
        <f t="shared" si="24"/>
        <v>0</v>
      </c>
      <c r="L114" s="40">
        <f t="shared" si="24"/>
        <v>0</v>
      </c>
      <c r="M114" s="40">
        <f t="shared" si="24"/>
        <v>0</v>
      </c>
      <c r="N114" s="40">
        <f t="shared" si="24"/>
        <v>0</v>
      </c>
      <c r="O114" s="40">
        <f t="shared" si="24"/>
        <v>0</v>
      </c>
      <c r="P114" s="40">
        <f t="shared" si="24"/>
        <v>5.3</v>
      </c>
      <c r="Q114" s="40">
        <f t="shared" si="24"/>
        <v>3.06</v>
      </c>
      <c r="R114" s="40">
        <f t="shared" si="24"/>
        <v>0.8099999999999999</v>
      </c>
      <c r="S114" s="52">
        <f t="shared" si="24"/>
        <v>0</v>
      </c>
      <c r="T114" s="4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25.5" customHeight="1">
      <c r="A115" s="188" t="s">
        <v>20</v>
      </c>
      <c r="B115" s="189"/>
      <c r="C115" s="189"/>
      <c r="D115" s="189"/>
      <c r="E115" s="189"/>
      <c r="F115" s="189"/>
      <c r="G115" s="190"/>
      <c r="H115" s="13"/>
      <c r="I115" s="58" t="s">
        <v>100</v>
      </c>
      <c r="J115" s="59">
        <f aca="true" t="shared" si="25" ref="J115:O115">SUM(J116:J118)</f>
        <v>1.1</v>
      </c>
      <c r="K115" s="59">
        <f t="shared" si="25"/>
        <v>0</v>
      </c>
      <c r="L115" s="59">
        <f t="shared" si="25"/>
        <v>0</v>
      </c>
      <c r="M115" s="59">
        <f t="shared" si="25"/>
        <v>0</v>
      </c>
      <c r="N115" s="59">
        <f t="shared" si="25"/>
        <v>1.1</v>
      </c>
      <c r="O115" s="59">
        <f t="shared" si="25"/>
        <v>0</v>
      </c>
      <c r="P115" s="59">
        <v>15</v>
      </c>
      <c r="Q115" s="59">
        <v>8.07</v>
      </c>
      <c r="R115" s="59">
        <v>2.03</v>
      </c>
      <c r="S115" s="61">
        <f>SUM(S116:S118)</f>
        <v>1</v>
      </c>
      <c r="T115" s="62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33" customHeight="1">
      <c r="A116" s="191"/>
      <c r="B116" s="192"/>
      <c r="C116" s="192"/>
      <c r="D116" s="192"/>
      <c r="E116" s="192"/>
      <c r="F116" s="192"/>
      <c r="G116" s="193"/>
      <c r="H116" s="13"/>
      <c r="I116" s="131">
        <v>2017</v>
      </c>
      <c r="J116" s="40">
        <v>1.1</v>
      </c>
      <c r="K116" s="40"/>
      <c r="L116" s="40"/>
      <c r="M116" s="40"/>
      <c r="N116" s="40">
        <v>1.1</v>
      </c>
      <c r="O116" s="40"/>
      <c r="P116" s="40">
        <v>4.7</v>
      </c>
      <c r="Q116" s="40">
        <v>2.37</v>
      </c>
      <c r="R116" s="40">
        <v>0.54</v>
      </c>
      <c r="S116" s="52"/>
      <c r="T116" s="32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33" customHeight="1">
      <c r="A117" s="191"/>
      <c r="B117" s="192"/>
      <c r="C117" s="192"/>
      <c r="D117" s="192"/>
      <c r="E117" s="192"/>
      <c r="F117" s="192"/>
      <c r="G117" s="193"/>
      <c r="H117" s="13"/>
      <c r="I117" s="131">
        <v>2018</v>
      </c>
      <c r="J117" s="40">
        <f aca="true" t="shared" si="26" ref="J117:O118">J89+J105+J109</f>
        <v>0</v>
      </c>
      <c r="K117" s="40">
        <f t="shared" si="26"/>
        <v>0</v>
      </c>
      <c r="L117" s="40">
        <f t="shared" si="26"/>
        <v>0</v>
      </c>
      <c r="M117" s="40">
        <f t="shared" si="26"/>
        <v>0</v>
      </c>
      <c r="N117" s="40">
        <f t="shared" si="26"/>
        <v>0</v>
      </c>
      <c r="O117" s="40">
        <f t="shared" si="26"/>
        <v>0</v>
      </c>
      <c r="P117" s="40">
        <v>5</v>
      </c>
      <c r="Q117" s="40">
        <v>2.6399999999999997</v>
      </c>
      <c r="R117" s="40">
        <v>0.68</v>
      </c>
      <c r="S117" s="52">
        <f>S89+S105+S109</f>
        <v>1</v>
      </c>
      <c r="T117" s="32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31.5" customHeight="1">
      <c r="A118" s="194"/>
      <c r="B118" s="195"/>
      <c r="C118" s="195"/>
      <c r="D118" s="195"/>
      <c r="E118" s="195"/>
      <c r="F118" s="195"/>
      <c r="G118" s="196"/>
      <c r="H118" s="13"/>
      <c r="I118" s="29">
        <v>2019</v>
      </c>
      <c r="J118" s="40">
        <f t="shared" si="26"/>
        <v>0</v>
      </c>
      <c r="K118" s="40">
        <f t="shared" si="26"/>
        <v>0</v>
      </c>
      <c r="L118" s="40">
        <f t="shared" si="26"/>
        <v>0</v>
      </c>
      <c r="M118" s="40">
        <f t="shared" si="26"/>
        <v>0</v>
      </c>
      <c r="N118" s="40">
        <f t="shared" si="26"/>
        <v>0</v>
      </c>
      <c r="O118" s="40">
        <f t="shared" si="26"/>
        <v>0</v>
      </c>
      <c r="P118" s="40">
        <v>5.3</v>
      </c>
      <c r="Q118" s="40">
        <v>3.06</v>
      </c>
      <c r="R118" s="40">
        <v>0.8099999999999999</v>
      </c>
      <c r="S118" s="52">
        <f>S90+S106+S110</f>
        <v>0</v>
      </c>
      <c r="T118" s="32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39" customHeight="1">
      <c r="A119" s="160" t="s">
        <v>22</v>
      </c>
      <c r="B119" s="161"/>
      <c r="C119" s="161"/>
      <c r="D119" s="161"/>
      <c r="E119" s="161"/>
      <c r="F119" s="161"/>
      <c r="G119" s="162"/>
      <c r="H119" s="13"/>
      <c r="I119" s="20" t="s">
        <v>100</v>
      </c>
      <c r="J119" s="59">
        <v>4025.7</v>
      </c>
      <c r="K119" s="59">
        <f aca="true" t="shared" si="27" ref="J119:S119">SUM(K120:K122)</f>
        <v>0</v>
      </c>
      <c r="L119" s="59">
        <f t="shared" si="27"/>
        <v>0</v>
      </c>
      <c r="M119" s="59">
        <f t="shared" si="27"/>
        <v>0</v>
      </c>
      <c r="N119" s="59">
        <v>3705.7</v>
      </c>
      <c r="O119" s="59">
        <f t="shared" si="27"/>
        <v>620</v>
      </c>
      <c r="P119" s="59">
        <v>4878.18</v>
      </c>
      <c r="Q119" s="59">
        <f t="shared" si="27"/>
        <v>8.07</v>
      </c>
      <c r="R119" s="59">
        <f t="shared" si="27"/>
        <v>35.480000000000004</v>
      </c>
      <c r="S119" s="61">
        <f t="shared" si="27"/>
        <v>255</v>
      </c>
      <c r="T119" s="31">
        <f>T111+T78+T25</f>
        <v>0</v>
      </c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28.5" customHeight="1">
      <c r="A120" s="163"/>
      <c r="B120" s="164"/>
      <c r="C120" s="164"/>
      <c r="D120" s="164"/>
      <c r="E120" s="164"/>
      <c r="F120" s="164"/>
      <c r="G120" s="165"/>
      <c r="H120" s="13"/>
      <c r="I120" s="22">
        <v>2017</v>
      </c>
      <c r="J120" s="40">
        <v>1144.1</v>
      </c>
      <c r="K120" s="40"/>
      <c r="L120" s="40"/>
      <c r="M120" s="40"/>
      <c r="N120" s="40">
        <v>1144.1</v>
      </c>
      <c r="O120" s="40"/>
      <c r="P120" s="40">
        <v>262.2</v>
      </c>
      <c r="Q120" s="40">
        <v>2.37</v>
      </c>
      <c r="R120" s="40">
        <v>4.41</v>
      </c>
      <c r="S120" s="52">
        <v>45</v>
      </c>
      <c r="T120" s="25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28.5" customHeight="1">
      <c r="A121" s="163"/>
      <c r="B121" s="164"/>
      <c r="C121" s="164"/>
      <c r="D121" s="164"/>
      <c r="E121" s="164"/>
      <c r="F121" s="164"/>
      <c r="G121" s="165"/>
      <c r="H121" s="13"/>
      <c r="I121" s="22">
        <v>2018</v>
      </c>
      <c r="J121" s="40">
        <v>2679.2</v>
      </c>
      <c r="K121" s="40"/>
      <c r="L121" s="40"/>
      <c r="M121" s="40"/>
      <c r="N121" s="40">
        <v>2059.2</v>
      </c>
      <c r="O121" s="40">
        <v>620</v>
      </c>
      <c r="P121" s="40">
        <v>2113.7</v>
      </c>
      <c r="Q121" s="40">
        <v>2.64</v>
      </c>
      <c r="R121" s="40">
        <v>5.87</v>
      </c>
      <c r="S121" s="52">
        <v>61</v>
      </c>
      <c r="T121" s="25">
        <f>T113+T80+T27</f>
        <v>0</v>
      </c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25.5" customHeight="1">
      <c r="A122" s="166"/>
      <c r="B122" s="167"/>
      <c r="C122" s="167"/>
      <c r="D122" s="167"/>
      <c r="E122" s="167"/>
      <c r="F122" s="167"/>
      <c r="G122" s="168"/>
      <c r="H122" s="13"/>
      <c r="I122" s="14">
        <v>2019</v>
      </c>
      <c r="J122" s="40">
        <v>202.4</v>
      </c>
      <c r="K122" s="40"/>
      <c r="L122" s="40"/>
      <c r="M122" s="40"/>
      <c r="N122" s="40">
        <v>202.4</v>
      </c>
      <c r="O122" s="40"/>
      <c r="P122" s="40">
        <v>2502.28</v>
      </c>
      <c r="Q122" s="40">
        <v>3.06</v>
      </c>
      <c r="R122" s="40">
        <v>25.2</v>
      </c>
      <c r="S122" s="52">
        <v>149</v>
      </c>
      <c r="T122" s="25">
        <f>T114+T81+T28</f>
        <v>0</v>
      </c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02">
      <c r="A123" s="208" t="s">
        <v>20</v>
      </c>
      <c r="B123" s="209"/>
      <c r="C123" s="209"/>
      <c r="D123" s="209"/>
      <c r="E123" s="209"/>
      <c r="F123" s="209"/>
      <c r="G123" s="210"/>
      <c r="H123" s="60"/>
      <c r="I123" s="58" t="s">
        <v>100</v>
      </c>
      <c r="J123" s="59">
        <v>740.2</v>
      </c>
      <c r="K123" s="59"/>
      <c r="L123" s="59"/>
      <c r="M123" s="59"/>
      <c r="N123" s="59">
        <v>120.2</v>
      </c>
      <c r="O123" s="59">
        <v>620</v>
      </c>
      <c r="P123" s="59">
        <v>379.68</v>
      </c>
      <c r="Q123" s="59">
        <v>8.07</v>
      </c>
      <c r="R123" s="211">
        <v>28.65</v>
      </c>
      <c r="S123" s="72">
        <v>106</v>
      </c>
      <c r="T123" s="62">
        <f>T115+T82+T29</f>
        <v>0</v>
      </c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24" customHeight="1" hidden="1">
      <c r="A124" s="212"/>
      <c r="B124" s="213"/>
      <c r="C124" s="213"/>
      <c r="D124" s="213"/>
      <c r="E124" s="213"/>
      <c r="F124" s="213"/>
      <c r="G124" s="214"/>
      <c r="H124" s="60"/>
      <c r="I124" s="134">
        <v>2016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52"/>
      <c r="T124" s="32" t="e">
        <f>#REF!+#REF!+#REF!</f>
        <v>#REF!</v>
      </c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24" customHeight="1" hidden="1">
      <c r="A125" s="212"/>
      <c r="B125" s="213"/>
      <c r="C125" s="213"/>
      <c r="D125" s="213"/>
      <c r="E125" s="213"/>
      <c r="F125" s="213"/>
      <c r="G125" s="214"/>
      <c r="H125" s="60"/>
      <c r="I125" s="134">
        <v>2017</v>
      </c>
      <c r="J125" s="40"/>
      <c r="K125" s="40"/>
      <c r="L125" s="40"/>
      <c r="M125" s="40"/>
      <c r="N125" s="40"/>
      <c r="O125" s="40">
        <v>620</v>
      </c>
      <c r="P125" s="40"/>
      <c r="Q125" s="40"/>
      <c r="R125" s="40"/>
      <c r="S125" s="52"/>
      <c r="T125" s="32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24" customHeight="1" hidden="1">
      <c r="A126" s="212"/>
      <c r="B126" s="213"/>
      <c r="C126" s="213"/>
      <c r="D126" s="213"/>
      <c r="E126" s="213"/>
      <c r="F126" s="213"/>
      <c r="G126" s="214"/>
      <c r="H126" s="60"/>
      <c r="I126" s="134">
        <v>2018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52"/>
      <c r="T126" s="32">
        <f>T117+T84+T31</f>
        <v>0</v>
      </c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24" customHeight="1" hidden="1">
      <c r="A127" s="215"/>
      <c r="B127" s="216"/>
      <c r="C127" s="216"/>
      <c r="D127" s="216"/>
      <c r="E127" s="216"/>
      <c r="F127" s="216"/>
      <c r="G127" s="217"/>
      <c r="H127" s="60"/>
      <c r="I127" s="29">
        <v>2019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52"/>
      <c r="T127" s="32">
        <f>T118+T85+T32</f>
        <v>0</v>
      </c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24" customHeight="1" hidden="1">
      <c r="A128" s="218" t="s">
        <v>22</v>
      </c>
      <c r="B128" s="219"/>
      <c r="C128" s="219"/>
      <c r="D128" s="219"/>
      <c r="E128" s="219"/>
      <c r="F128" s="219"/>
      <c r="G128" s="220"/>
      <c r="H128" s="221"/>
      <c r="I128" s="58" t="s">
        <v>2</v>
      </c>
      <c r="J128" s="59"/>
      <c r="K128" s="59"/>
      <c r="L128" s="59"/>
      <c r="M128" s="59"/>
      <c r="N128" s="59"/>
      <c r="O128" s="59"/>
      <c r="P128" s="59"/>
      <c r="Q128" s="59"/>
      <c r="R128" s="60"/>
      <c r="S128" s="61"/>
      <c r="T128" s="62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24" customHeight="1" hidden="1">
      <c r="A129" s="222"/>
      <c r="B129" s="223"/>
      <c r="C129" s="223"/>
      <c r="D129" s="223"/>
      <c r="E129" s="223"/>
      <c r="F129" s="223"/>
      <c r="G129" s="224"/>
      <c r="H129" s="221"/>
      <c r="I129" s="134">
        <v>2016</v>
      </c>
      <c r="J129" s="40"/>
      <c r="K129" s="40"/>
      <c r="L129" s="40"/>
      <c r="M129" s="40"/>
      <c r="N129" s="40"/>
      <c r="O129" s="40"/>
      <c r="P129" s="40"/>
      <c r="Q129" s="40"/>
      <c r="R129" s="132"/>
      <c r="S129" s="52"/>
      <c r="T129" s="69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24" customHeight="1" hidden="1">
      <c r="A130" s="222"/>
      <c r="B130" s="223"/>
      <c r="C130" s="223"/>
      <c r="D130" s="223"/>
      <c r="E130" s="223"/>
      <c r="F130" s="223"/>
      <c r="G130" s="224"/>
      <c r="H130" s="221"/>
      <c r="I130" s="134">
        <v>2017</v>
      </c>
      <c r="J130" s="40"/>
      <c r="K130" s="40"/>
      <c r="L130" s="40"/>
      <c r="M130" s="40"/>
      <c r="N130" s="40"/>
      <c r="O130" s="40"/>
      <c r="P130" s="40"/>
      <c r="Q130" s="40"/>
      <c r="R130" s="132"/>
      <c r="S130" s="52"/>
      <c r="T130" s="69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24" customHeight="1" hidden="1">
      <c r="A131" s="222"/>
      <c r="B131" s="223"/>
      <c r="C131" s="223"/>
      <c r="D131" s="223"/>
      <c r="E131" s="223"/>
      <c r="F131" s="223"/>
      <c r="G131" s="224"/>
      <c r="H131" s="221"/>
      <c r="I131" s="225">
        <v>2018</v>
      </c>
      <c r="J131" s="40"/>
      <c r="K131" s="40"/>
      <c r="L131" s="40"/>
      <c r="M131" s="40"/>
      <c r="N131" s="40"/>
      <c r="O131" s="40"/>
      <c r="P131" s="40"/>
      <c r="Q131" s="40"/>
      <c r="R131" s="132"/>
      <c r="S131" s="52"/>
      <c r="T131" s="69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24" customHeight="1" hidden="1">
      <c r="A132" s="226"/>
      <c r="B132" s="227"/>
      <c r="C132" s="227"/>
      <c r="D132" s="227"/>
      <c r="E132" s="227"/>
      <c r="F132" s="227"/>
      <c r="G132" s="228"/>
      <c r="H132" s="221"/>
      <c r="I132" s="229"/>
      <c r="J132" s="230"/>
      <c r="K132" s="230"/>
      <c r="L132" s="230"/>
      <c r="M132" s="230"/>
      <c r="N132" s="230"/>
      <c r="O132" s="230"/>
      <c r="P132" s="230"/>
      <c r="Q132" s="230"/>
      <c r="R132" s="229"/>
      <c r="S132" s="231"/>
      <c r="T132" s="232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24" customHeight="1" hidden="1">
      <c r="A133" s="233" t="s">
        <v>20</v>
      </c>
      <c r="B133" s="234"/>
      <c r="C133" s="234"/>
      <c r="D133" s="234"/>
      <c r="E133" s="234"/>
      <c r="F133" s="234"/>
      <c r="G133" s="235"/>
      <c r="H133" s="221"/>
      <c r="I133" s="58" t="s">
        <v>2</v>
      </c>
      <c r="J133" s="59"/>
      <c r="K133" s="59"/>
      <c r="L133" s="59"/>
      <c r="M133" s="59"/>
      <c r="N133" s="59"/>
      <c r="O133" s="59"/>
      <c r="P133" s="59"/>
      <c r="Q133" s="59"/>
      <c r="R133" s="60"/>
      <c r="S133" s="61"/>
      <c r="T133" s="62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24" customHeight="1" hidden="1">
      <c r="A134" s="236"/>
      <c r="B134" s="237"/>
      <c r="C134" s="237"/>
      <c r="D134" s="237"/>
      <c r="E134" s="237"/>
      <c r="F134" s="237"/>
      <c r="G134" s="238"/>
      <c r="H134" s="221"/>
      <c r="I134" s="225">
        <v>2016</v>
      </c>
      <c r="J134" s="40"/>
      <c r="K134" s="40"/>
      <c r="L134" s="40"/>
      <c r="M134" s="40"/>
      <c r="N134" s="40"/>
      <c r="O134" s="40"/>
      <c r="P134" s="40"/>
      <c r="Q134" s="40"/>
      <c r="R134" s="132"/>
      <c r="S134" s="52"/>
      <c r="T134" s="69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24" customHeight="1" hidden="1">
      <c r="A135" s="236"/>
      <c r="B135" s="237"/>
      <c r="C135" s="237"/>
      <c r="D135" s="237"/>
      <c r="E135" s="237"/>
      <c r="F135" s="237"/>
      <c r="G135" s="238"/>
      <c r="H135" s="221"/>
      <c r="I135" s="225">
        <v>2017</v>
      </c>
      <c r="J135" s="40"/>
      <c r="K135" s="40"/>
      <c r="L135" s="40"/>
      <c r="M135" s="40"/>
      <c r="N135" s="40"/>
      <c r="O135" s="40"/>
      <c r="P135" s="40"/>
      <c r="Q135" s="40"/>
      <c r="R135" s="239"/>
      <c r="S135" s="52"/>
      <c r="T135" s="69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24" customHeight="1" hidden="1">
      <c r="A136" s="240"/>
      <c r="B136" s="241"/>
      <c r="C136" s="241"/>
      <c r="D136" s="241"/>
      <c r="E136" s="241"/>
      <c r="F136" s="241"/>
      <c r="G136" s="242"/>
      <c r="H136" s="221"/>
      <c r="I136" s="225">
        <v>2018</v>
      </c>
      <c r="J136" s="40"/>
      <c r="K136" s="40"/>
      <c r="L136" s="40"/>
      <c r="M136" s="40"/>
      <c r="N136" s="40"/>
      <c r="O136" s="40"/>
      <c r="P136" s="40"/>
      <c r="Q136" s="40"/>
      <c r="R136" s="239"/>
      <c r="S136" s="52"/>
      <c r="T136" s="69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24" customHeight="1" hidden="1">
      <c r="A137" s="243" t="s">
        <v>31</v>
      </c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5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24" customHeight="1" hidden="1">
      <c r="A138" s="246"/>
      <c r="B138" s="246"/>
      <c r="C138" s="246"/>
      <c r="D138" s="246"/>
      <c r="E138" s="246"/>
      <c r="F138" s="246"/>
      <c r="G138" s="246"/>
      <c r="H138" s="246"/>
      <c r="I138" s="225"/>
      <c r="J138" s="247"/>
      <c r="K138" s="247"/>
      <c r="L138" s="247"/>
      <c r="M138" s="247"/>
      <c r="N138" s="247"/>
      <c r="O138" s="247"/>
      <c r="P138" s="248"/>
      <c r="Q138" s="248"/>
      <c r="R138" s="32"/>
      <c r="S138" s="51"/>
      <c r="T138" s="232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24.75" customHeight="1" hidden="1">
      <c r="A139" s="246"/>
      <c r="B139" s="246"/>
      <c r="C139" s="246"/>
      <c r="D139" s="246"/>
      <c r="E139" s="246"/>
      <c r="F139" s="246"/>
      <c r="G139" s="246"/>
      <c r="H139" s="246"/>
      <c r="I139" s="225"/>
      <c r="J139" s="247"/>
      <c r="K139" s="247"/>
      <c r="L139" s="247"/>
      <c r="M139" s="247"/>
      <c r="N139" s="247"/>
      <c r="O139" s="247"/>
      <c r="P139" s="248"/>
      <c r="Q139" s="248"/>
      <c r="R139" s="32"/>
      <c r="S139" s="51"/>
      <c r="T139" s="232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24.75" customHeight="1" hidden="1">
      <c r="A140" s="246"/>
      <c r="B140" s="246"/>
      <c r="C140" s="246"/>
      <c r="D140" s="246"/>
      <c r="E140" s="246"/>
      <c r="F140" s="246"/>
      <c r="G140" s="246"/>
      <c r="H140" s="246"/>
      <c r="I140" s="225"/>
      <c r="J140" s="247"/>
      <c r="K140" s="247"/>
      <c r="L140" s="247"/>
      <c r="M140" s="247"/>
      <c r="N140" s="247"/>
      <c r="O140" s="247"/>
      <c r="P140" s="248"/>
      <c r="Q140" s="248"/>
      <c r="R140" s="32"/>
      <c r="S140" s="51"/>
      <c r="T140" s="232"/>
      <c r="U140" s="3"/>
      <c r="V140" s="10"/>
      <c r="W140" s="10"/>
      <c r="X140" s="10"/>
      <c r="Y140" s="10"/>
      <c r="Z140" s="10"/>
      <c r="AA140" s="10"/>
      <c r="AB140" s="10"/>
      <c r="AC140" s="10"/>
    </row>
    <row r="141" spans="1:21" ht="24.75" customHeight="1" hidden="1">
      <c r="A141" s="246"/>
      <c r="B141" s="246"/>
      <c r="C141" s="246"/>
      <c r="D141" s="246"/>
      <c r="E141" s="246"/>
      <c r="F141" s="246"/>
      <c r="G141" s="246"/>
      <c r="H141" s="246"/>
      <c r="I141" s="225"/>
      <c r="J141" s="247"/>
      <c r="K141" s="247"/>
      <c r="L141" s="247"/>
      <c r="M141" s="247"/>
      <c r="N141" s="247"/>
      <c r="O141" s="247"/>
      <c r="P141" s="248"/>
      <c r="Q141" s="248"/>
      <c r="R141" s="32"/>
      <c r="S141" s="51"/>
      <c r="T141" s="232"/>
      <c r="U141" s="3"/>
    </row>
    <row r="142" spans="1:21" ht="24.75" customHeight="1" hidden="1">
      <c r="A142" s="246"/>
      <c r="B142" s="246"/>
      <c r="C142" s="246"/>
      <c r="D142" s="246"/>
      <c r="E142" s="246"/>
      <c r="F142" s="246"/>
      <c r="G142" s="246"/>
      <c r="H142" s="246"/>
      <c r="I142" s="225"/>
      <c r="J142" s="247"/>
      <c r="K142" s="247"/>
      <c r="L142" s="247"/>
      <c r="M142" s="247"/>
      <c r="N142" s="247"/>
      <c r="O142" s="247"/>
      <c r="P142" s="248"/>
      <c r="Q142" s="248"/>
      <c r="R142" s="32"/>
      <c r="S142" s="51"/>
      <c r="T142" s="232"/>
      <c r="U142" s="3"/>
    </row>
    <row r="143" spans="1:21" ht="24.75" customHeight="1" hidden="1">
      <c r="A143" s="246"/>
      <c r="B143" s="246"/>
      <c r="C143" s="246"/>
      <c r="D143" s="246"/>
      <c r="E143" s="246"/>
      <c r="F143" s="246"/>
      <c r="G143" s="246"/>
      <c r="H143" s="246"/>
      <c r="I143" s="225"/>
      <c r="J143" s="247"/>
      <c r="K143" s="247"/>
      <c r="L143" s="247"/>
      <c r="M143" s="247"/>
      <c r="N143" s="247"/>
      <c r="O143" s="247"/>
      <c r="P143" s="248"/>
      <c r="Q143" s="248"/>
      <c r="R143" s="32"/>
      <c r="S143" s="51"/>
      <c r="T143" s="232"/>
      <c r="U143" s="3"/>
    </row>
    <row r="144" spans="1:20" ht="26.25">
      <c r="A144" s="246"/>
      <c r="B144" s="246"/>
      <c r="C144" s="246"/>
      <c r="D144" s="246"/>
      <c r="E144" s="246"/>
      <c r="F144" s="246"/>
      <c r="G144" s="246"/>
      <c r="H144" s="246"/>
      <c r="I144" s="225">
        <v>2017</v>
      </c>
      <c r="J144" s="40">
        <v>13.9</v>
      </c>
      <c r="K144" s="247"/>
      <c r="L144" s="247"/>
      <c r="M144" s="247"/>
      <c r="N144" s="40">
        <v>13.9</v>
      </c>
      <c r="O144" s="247"/>
      <c r="P144" s="248">
        <v>48.4</v>
      </c>
      <c r="Q144" s="248">
        <v>2.37</v>
      </c>
      <c r="R144" s="32">
        <v>2.5</v>
      </c>
      <c r="S144" s="51">
        <v>17</v>
      </c>
      <c r="T144" s="232"/>
    </row>
    <row r="145" spans="1:20" ht="26.25">
      <c r="A145" s="246"/>
      <c r="B145" s="246"/>
      <c r="C145" s="246"/>
      <c r="D145" s="246"/>
      <c r="E145" s="246"/>
      <c r="F145" s="246"/>
      <c r="G145" s="246"/>
      <c r="H145" s="246"/>
      <c r="I145" s="225">
        <v>2018</v>
      </c>
      <c r="J145" s="40">
        <v>715.3</v>
      </c>
      <c r="K145" s="247"/>
      <c r="L145" s="247"/>
      <c r="M145" s="247"/>
      <c r="N145" s="40">
        <v>95.3</v>
      </c>
      <c r="O145" s="40">
        <v>620</v>
      </c>
      <c r="P145" s="248">
        <v>64.6</v>
      </c>
      <c r="Q145" s="248">
        <v>2.64</v>
      </c>
      <c r="R145" s="32">
        <v>3.76</v>
      </c>
      <c r="S145" s="51">
        <v>30</v>
      </c>
      <c r="T145" s="232"/>
    </row>
    <row r="146" spans="1:20" ht="26.25">
      <c r="A146" s="246"/>
      <c r="B146" s="246"/>
      <c r="C146" s="246"/>
      <c r="D146" s="246"/>
      <c r="E146" s="246"/>
      <c r="F146" s="246"/>
      <c r="G146" s="246"/>
      <c r="H146" s="246"/>
      <c r="I146" s="225">
        <v>2019</v>
      </c>
      <c r="J146" s="40">
        <v>11</v>
      </c>
      <c r="K146" s="247"/>
      <c r="L146" s="247"/>
      <c r="M146" s="247"/>
      <c r="N146" s="40">
        <v>11</v>
      </c>
      <c r="O146" s="247"/>
      <c r="P146" s="248">
        <v>266.68</v>
      </c>
      <c r="Q146" s="248">
        <v>3.06</v>
      </c>
      <c r="R146" s="32">
        <v>22.39</v>
      </c>
      <c r="S146" s="51">
        <v>59</v>
      </c>
      <c r="T146" s="232"/>
    </row>
    <row r="149" spans="10:20" ht="26.25">
      <c r="J149" s="48"/>
      <c r="K149" s="48"/>
      <c r="L149" s="48"/>
      <c r="M149" s="48"/>
      <c r="N149" s="48"/>
      <c r="O149" s="48"/>
      <c r="P149" s="26"/>
      <c r="Q149" s="48"/>
      <c r="R149" s="26"/>
      <c r="S149" s="54"/>
      <c r="T149" s="26"/>
    </row>
    <row r="150" spans="10:19" ht="26.25">
      <c r="J150" s="48"/>
      <c r="K150" s="48"/>
      <c r="L150" s="48"/>
      <c r="M150" s="48"/>
      <c r="N150" s="48"/>
      <c r="O150" s="48"/>
      <c r="P150" s="26"/>
      <c r="Q150" s="48"/>
      <c r="R150" s="26"/>
      <c r="S150" s="54"/>
    </row>
    <row r="151" spans="10:19" ht="26.25">
      <c r="J151" s="48"/>
      <c r="K151" s="48"/>
      <c r="L151" s="48"/>
      <c r="M151" s="48"/>
      <c r="N151" s="48"/>
      <c r="O151" s="48"/>
      <c r="P151" s="26"/>
      <c r="Q151" s="48"/>
      <c r="R151" s="26"/>
      <c r="S151" s="54"/>
    </row>
    <row r="152" spans="10:19" ht="26.25">
      <c r="J152" s="48"/>
      <c r="K152" s="48"/>
      <c r="L152" s="48"/>
      <c r="M152" s="48"/>
      <c r="N152" s="48"/>
      <c r="O152" s="48"/>
      <c r="P152" s="26"/>
      <c r="Q152" s="48"/>
      <c r="R152" s="26"/>
      <c r="S152" s="54"/>
    </row>
    <row r="155" spans="10:19" ht="26.25">
      <c r="J155" s="26" t="e">
        <f>SUM(J156:J158)</f>
        <v>#REF!</v>
      </c>
      <c r="K155" s="26" t="e">
        <f aca="true" t="shared" si="28" ref="K155:S155">SUM(K156:K158)</f>
        <v>#REF!</v>
      </c>
      <c r="L155" s="26" t="e">
        <f t="shared" si="28"/>
        <v>#REF!</v>
      </c>
      <c r="M155" s="26" t="e">
        <f t="shared" si="28"/>
        <v>#REF!</v>
      </c>
      <c r="N155" s="26" t="e">
        <f t="shared" si="28"/>
        <v>#REF!</v>
      </c>
      <c r="O155" s="26" t="e">
        <f t="shared" si="28"/>
        <v>#REF!</v>
      </c>
      <c r="P155" s="26" t="e">
        <f t="shared" si="28"/>
        <v>#REF!</v>
      </c>
      <c r="Q155" s="26" t="e">
        <f t="shared" si="28"/>
        <v>#REF!</v>
      </c>
      <c r="R155" s="26" t="e">
        <f t="shared" si="28"/>
        <v>#REF!</v>
      </c>
      <c r="S155" s="55" t="e">
        <f t="shared" si="28"/>
        <v>#REF!</v>
      </c>
    </row>
    <row r="156" spans="10:19" ht="26.25">
      <c r="J156" s="26" t="e">
        <f>#REF!+#REF!+#REF!+#REF!+#REF!+#REF!+#REF!+#REF!+J47+#REF!+#REF!+#REF!+#REF!+#REF!+#REF!+#REF!+#REF!+#REF!+#REF!+#REF!+#REF!+#REF!+#REF!+#REF!+#REF!+#REF!</f>
        <v>#REF!</v>
      </c>
      <c r="K156" s="26" t="e">
        <f>#REF!+#REF!+#REF!+#REF!+#REF!+#REF!+#REF!+#REF!+K47+#REF!+#REF!+#REF!+#REF!+#REF!+#REF!+#REF!+#REF!+#REF!+#REF!+#REF!+#REF!+#REF!+#REF!+#REF!+#REF!+#REF!</f>
        <v>#REF!</v>
      </c>
      <c r="L156" s="26" t="e">
        <f>#REF!+#REF!+#REF!+#REF!+#REF!+#REF!+#REF!+#REF!+L47+#REF!+#REF!+#REF!+#REF!+#REF!+#REF!+#REF!+#REF!+#REF!+#REF!+#REF!+#REF!+#REF!+#REF!+#REF!+#REF!+#REF!</f>
        <v>#REF!</v>
      </c>
      <c r="M156" s="26" t="e">
        <f>#REF!+#REF!+#REF!+#REF!+#REF!+#REF!+#REF!+#REF!+M47+#REF!+#REF!+#REF!+#REF!+#REF!+#REF!+#REF!+#REF!+#REF!+#REF!+#REF!+#REF!+#REF!+#REF!+#REF!+#REF!+#REF!</f>
        <v>#REF!</v>
      </c>
      <c r="N156" s="26" t="e">
        <f>#REF!+#REF!+#REF!+#REF!+#REF!+#REF!+#REF!+#REF!+N47+#REF!+#REF!+#REF!+#REF!+#REF!+#REF!+#REF!+#REF!+#REF!+#REF!+#REF!+#REF!+#REF!+#REF!+#REF!+#REF!+#REF!</f>
        <v>#REF!</v>
      </c>
      <c r="O156" s="26" t="e">
        <f>#REF!+#REF!+#REF!+#REF!+#REF!+#REF!+#REF!+#REF!+#REF!+#REF!+#REF!+#REF!+#REF!+#REF!+#REF!+#REF!+#REF!+#REF!+#REF!+#REF!+#REF!+#REF!+#REF!+#REF!+#REF!+#REF!</f>
        <v>#REF!</v>
      </c>
      <c r="P156" s="26" t="e">
        <f>#REF!+#REF!+#REF!+#REF!+#REF!+#REF!+#REF!+#REF!+#REF!+#REF!+#REF!+#REF!+#REF!+#REF!+#REF!+#REF!+#REF!+#REF!+#REF!+#REF!+#REF!+#REF!+#REF!+#REF!+#REF!+#REF!</f>
        <v>#REF!</v>
      </c>
      <c r="Q156" s="26" t="e">
        <f>#REF!+#REF!+#REF!+#REF!+#REF!+#REF!+#REF!+#REF!+#REF!+#REF!+#REF!+#REF!+#REF!+#REF!+#REF!+#REF!+#REF!+#REF!+#REF!+#REF!+#REF!+#REF!+#REF!+#REF!+#REF!+#REF!</f>
        <v>#REF!</v>
      </c>
      <c r="R156" s="26" t="e">
        <f>#REF!+#REF!+#REF!+#REF!+#REF!+#REF!+#REF!+#REF!+#REF!+#REF!+#REF!+#REF!+#REF!+#REF!+#REF!+#REF!+#REF!+#REF!+#REF!+#REF!+#REF!+#REF!+#REF!+#REF!+#REF!+#REF!</f>
        <v>#REF!</v>
      </c>
      <c r="S156" s="55" t="e">
        <f>#REF!+#REF!+#REF!+#REF!+#REF!+#REF!+#REF!+#REF!+#REF!+#REF!+#REF!+#REF!+#REF!+#REF!+#REF!+#REF!+#REF!+#REF!+#REF!+#REF!+#REF!+#REF!+#REF!+#REF!+#REF!+#REF!</f>
        <v>#REF!</v>
      </c>
    </row>
    <row r="157" spans="10:19" ht="26.25">
      <c r="J157" s="26" t="e">
        <f>#REF!+J11+J15+J19+J23+J36+J40+J44+J48+J52+J56+J60+J64+#REF!+#REF!+J72+#REF!+J76+J89+J93+J97+J101+J105+J109+#REF!+#REF!</f>
        <v>#REF!</v>
      </c>
      <c r="K157" s="26" t="e">
        <f>#REF!+K11+K15+K19+K23+K36+K40+K44+K48+K52+K56+K60+K64+#REF!+#REF!+K72+#REF!+K76+K89+K93+K97+K101+K105+K109+#REF!+#REF!</f>
        <v>#REF!</v>
      </c>
      <c r="L157" s="26" t="e">
        <f>#REF!+L11+L15+L19+L23+L36+L40+L44+L48+L52+L56+L60+L64+#REF!+#REF!+L72+#REF!+L76+L89+L93+L97+L101+L105+L109+#REF!+#REF!</f>
        <v>#REF!</v>
      </c>
      <c r="M157" s="26" t="e">
        <f>#REF!+M11+M15+M19+M23+M36+M40+M44+M48+M52+M56+M60+M64+#REF!+#REF!+M72+#REF!+M76+M89+M93+M97+M101+M105+M109+#REF!+#REF!</f>
        <v>#REF!</v>
      </c>
      <c r="N157" s="26" t="e">
        <f>#REF!+N11+N15+N19+N23+N36+N40+N44+N48+N52+N56+N60+N64+#REF!+#REF!+N72+#REF!+N76+N89+N93+N97+N101+N105+N109+#REF!+#REF!</f>
        <v>#REF!</v>
      </c>
      <c r="O157" s="26" t="e">
        <f>#REF!+O11+O15+O19+O23+O36+O40+O44+O48+O52+O56+O60+O64+#REF!+#REF!+O72+#REF!+O76+O89+O93+O97+O101+O105+O109+#REF!+#REF!</f>
        <v>#REF!</v>
      </c>
      <c r="P157" s="26" t="e">
        <f>#REF!+P11+P15+P19+P23+P36+P40+P44+P48+P52+P56+P60+P64+#REF!+#REF!+P72+#REF!+P76+P89+P93+P97+P101+P105+P109+#REF!+#REF!</f>
        <v>#REF!</v>
      </c>
      <c r="Q157" s="26" t="e">
        <f>#REF!+Q11+Q15+Q19+Q23+Q36+Q40+Q44+Q48+Q52+Q56+Q60+Q64+#REF!+#REF!+Q72+#REF!+Q76+Q89+Q93+Q97+Q101+Q105+Q109+#REF!+#REF!</f>
        <v>#REF!</v>
      </c>
      <c r="R157" s="26" t="e">
        <f>#REF!+R11+R15+R19+R23+R36+R40+R44+R48+R52+R56+R60+R64+#REF!+#REF!+R72+#REF!+R76+R89+R93+R97+R101+R105+R109+#REF!+#REF!</f>
        <v>#REF!</v>
      </c>
      <c r="S157" s="55" t="e">
        <f>#REF!+S11+S15+S19+S23+S36+S40+S44+S48+S52+S56+S60+S64+#REF!+#REF!+S72+#REF!+S76+S89+S93+S97+S101+S105+S109+#REF!+#REF!</f>
        <v>#REF!</v>
      </c>
    </row>
    <row r="158" spans="10:20" ht="26.25">
      <c r="J158" s="26" t="e">
        <f>#REF!+J12+J16+J20+J24+J37+J41+J45+J49+J53+J57+J61+J65+#REF!+#REF!+J73+#REF!+J77+J90+J94+J98+J102+J106+J110+#REF!+#REF!</f>
        <v>#REF!</v>
      </c>
      <c r="K158" s="26" t="e">
        <f>#REF!+K12+K16+K20+K24+K37+K41+K45+K49+K53+K57+K61+K65+#REF!+#REF!+K73+#REF!+K77+K90+K94+K98+K102+K106+K110+#REF!+#REF!</f>
        <v>#REF!</v>
      </c>
      <c r="L158" s="26" t="e">
        <f>#REF!+L12+L16+L20+L24+L37+L41+L45+L49+L53+L57+L61+L65+#REF!+#REF!+L73+#REF!+L77+L90+L94+L98+L102+L106+L110+#REF!+#REF!</f>
        <v>#REF!</v>
      </c>
      <c r="M158" s="26" t="e">
        <f>#REF!+M12+M16+M20+M24+M37+M41+M45+M49+M53+M57+M61+M65+#REF!+#REF!+M73+#REF!+M77+M90+M94+M98+M102+M106+M110+#REF!+#REF!</f>
        <v>#REF!</v>
      </c>
      <c r="N158" s="26" t="e">
        <f>#REF!+N12+N16+N20+N24+N37+N41+N45+N49+N53+N57+N61+N65+#REF!+#REF!+N73+#REF!+N77+N90+N94+N98+N102+N106+N110+#REF!+#REF!</f>
        <v>#REF!</v>
      </c>
      <c r="O158" s="26" t="e">
        <f>#REF!+O12+O16+O20+O24+O37+O41+O45+O49+O53+O57+O61+O65+#REF!+#REF!+O73+#REF!+O77+O90+O94+O98+O102+O106+O110+#REF!+#REF!</f>
        <v>#REF!</v>
      </c>
      <c r="P158" s="26" t="e">
        <f>#REF!+P12+P16+P20+P24+P37+P41+P45+P49+P53+P57+P61+P65+#REF!+#REF!+P73+#REF!+P77+P90+P94+P98+P102+P106+P110+#REF!+#REF!</f>
        <v>#REF!</v>
      </c>
      <c r="Q158" s="26" t="e">
        <f>#REF!+Q12+Q16+Q20+Q24+Q37+Q41+Q45+Q49+Q53+Q57+Q61+Q65+#REF!+#REF!+Q73+#REF!+Q77+Q90+Q94+Q98+Q102+Q106+Q110+#REF!+#REF!</f>
        <v>#REF!</v>
      </c>
      <c r="R158" s="26" t="e">
        <f>#REF!+R12+R16+R20+R24+R37+R41+R45+R49+R53+R57+R61+R65+#REF!+#REF!+R73+#REF!+R77+R90+R94+R98+R102+R106+R110+#REF!+#REF!</f>
        <v>#REF!</v>
      </c>
      <c r="S158" s="55" t="e">
        <f>#REF!+S12+S16+S20+S24+S37+S41+S45+S49+S53+S57+S61+S65+#REF!+#REF!+S73+#REF!+S77+S90+S94+S98+S102+S106+S110+#REF!+#REF!</f>
        <v>#REF!</v>
      </c>
      <c r="T158" s="26"/>
    </row>
  </sheetData>
  <sheetProtection/>
  <mergeCells count="156">
    <mergeCell ref="B74:C77"/>
    <mergeCell ref="G66:G69"/>
    <mergeCell ref="F66:F69"/>
    <mergeCell ref="E66:E69"/>
    <mergeCell ref="D66:D69"/>
    <mergeCell ref="A66:A69"/>
    <mergeCell ref="B66:C69"/>
    <mergeCell ref="F13:F16"/>
    <mergeCell ref="E13:E16"/>
    <mergeCell ref="D50:D53"/>
    <mergeCell ref="E58:E61"/>
    <mergeCell ref="G38:G41"/>
    <mergeCell ref="G50:G53"/>
    <mergeCell ref="G46:G49"/>
    <mergeCell ref="G54:G57"/>
    <mergeCell ref="F50:F53"/>
    <mergeCell ref="A29:G32"/>
    <mergeCell ref="F54:F57"/>
    <mergeCell ref="D42:D45"/>
    <mergeCell ref="F62:F65"/>
    <mergeCell ref="E62:E65"/>
    <mergeCell ref="E46:E49"/>
    <mergeCell ref="D46:D49"/>
    <mergeCell ref="E50:E53"/>
    <mergeCell ref="A9:A12"/>
    <mergeCell ref="A13:A16"/>
    <mergeCell ref="E9:E12"/>
    <mergeCell ref="F9:F12"/>
    <mergeCell ref="A21:A24"/>
    <mergeCell ref="A54:A57"/>
    <mergeCell ref="E38:E41"/>
    <mergeCell ref="D34:D37"/>
    <mergeCell ref="E54:E57"/>
    <mergeCell ref="D54:D57"/>
    <mergeCell ref="A128:G132"/>
    <mergeCell ref="G34:G37"/>
    <mergeCell ref="F34:F37"/>
    <mergeCell ref="G58:G61"/>
    <mergeCell ref="F58:F61"/>
    <mergeCell ref="G42:G45"/>
    <mergeCell ref="F42:F45"/>
    <mergeCell ref="E42:E45"/>
    <mergeCell ref="A42:A45"/>
    <mergeCell ref="A38:A41"/>
    <mergeCell ref="D9:D12"/>
    <mergeCell ref="A17:A20"/>
    <mergeCell ref="A137:T137"/>
    <mergeCell ref="A115:G118"/>
    <mergeCell ref="A34:A37"/>
    <mergeCell ref="F46:F49"/>
    <mergeCell ref="A46:A49"/>
    <mergeCell ref="G13:G16"/>
    <mergeCell ref="A133:G136"/>
    <mergeCell ref="A111:G114"/>
    <mergeCell ref="A1:T1"/>
    <mergeCell ref="J2:O2"/>
    <mergeCell ref="F2:F3"/>
    <mergeCell ref="A2:A3"/>
    <mergeCell ref="E2:E3"/>
    <mergeCell ref="I2:I3"/>
    <mergeCell ref="P2:T2"/>
    <mergeCell ref="G2:G3"/>
    <mergeCell ref="B2:C3"/>
    <mergeCell ref="A58:A61"/>
    <mergeCell ref="F17:F20"/>
    <mergeCell ref="D13:D16"/>
    <mergeCell ref="A25:G28"/>
    <mergeCell ref="F38:F41"/>
    <mergeCell ref="E17:E20"/>
    <mergeCell ref="D17:D20"/>
    <mergeCell ref="E34:E37"/>
    <mergeCell ref="D38:D41"/>
    <mergeCell ref="A50:A53"/>
    <mergeCell ref="A4:T4"/>
    <mergeCell ref="D2:D3"/>
    <mergeCell ref="A33:T33"/>
    <mergeCell ref="G9:G12"/>
    <mergeCell ref="G107:G110"/>
    <mergeCell ref="F107:F110"/>
    <mergeCell ref="E107:E110"/>
    <mergeCell ref="D107:D110"/>
    <mergeCell ref="D58:D61"/>
    <mergeCell ref="G62:G65"/>
    <mergeCell ref="G17:G20"/>
    <mergeCell ref="G21:G24"/>
    <mergeCell ref="F21:F24"/>
    <mergeCell ref="E21:E24"/>
    <mergeCell ref="D21:D24"/>
    <mergeCell ref="A70:A73"/>
    <mergeCell ref="A62:A65"/>
    <mergeCell ref="D62:D65"/>
    <mergeCell ref="B62:C65"/>
    <mergeCell ref="B38:C41"/>
    <mergeCell ref="G70:G73"/>
    <mergeCell ref="E99:E102"/>
    <mergeCell ref="A91:A94"/>
    <mergeCell ref="D74:D77"/>
    <mergeCell ref="D87:D90"/>
    <mergeCell ref="A78:G81"/>
    <mergeCell ref="F91:F94"/>
    <mergeCell ref="F70:F73"/>
    <mergeCell ref="E70:E73"/>
    <mergeCell ref="D70:D73"/>
    <mergeCell ref="E74:E77"/>
    <mergeCell ref="F74:F77"/>
    <mergeCell ref="D91:D94"/>
    <mergeCell ref="G87:G90"/>
    <mergeCell ref="F87:F90"/>
    <mergeCell ref="E87:E90"/>
    <mergeCell ref="F99:F102"/>
    <mergeCell ref="G91:G94"/>
    <mergeCell ref="G95:G98"/>
    <mergeCell ref="E91:E94"/>
    <mergeCell ref="E95:E98"/>
    <mergeCell ref="D95:D98"/>
    <mergeCell ref="A119:G122"/>
    <mergeCell ref="A123:G127"/>
    <mergeCell ref="A99:A102"/>
    <mergeCell ref="A103:A106"/>
    <mergeCell ref="D99:D102"/>
    <mergeCell ref="D103:D106"/>
    <mergeCell ref="A107:A110"/>
    <mergeCell ref="F103:F106"/>
    <mergeCell ref="E103:E106"/>
    <mergeCell ref="G103:G106"/>
    <mergeCell ref="B9:C12"/>
    <mergeCell ref="B13:C16"/>
    <mergeCell ref="B17:C20"/>
    <mergeCell ref="B21:C24"/>
    <mergeCell ref="B34:C37"/>
    <mergeCell ref="A95:A98"/>
    <mergeCell ref="A74:A77"/>
    <mergeCell ref="B42:C45"/>
    <mergeCell ref="B46:C49"/>
    <mergeCell ref="B50:C53"/>
    <mergeCell ref="B54:C57"/>
    <mergeCell ref="B58:C61"/>
    <mergeCell ref="B103:C106"/>
    <mergeCell ref="B70:C73"/>
    <mergeCell ref="A82:G85"/>
    <mergeCell ref="A86:T86"/>
    <mergeCell ref="G74:G77"/>
    <mergeCell ref="F95:F98"/>
    <mergeCell ref="A87:A90"/>
    <mergeCell ref="G99:G102"/>
    <mergeCell ref="B107:C110"/>
    <mergeCell ref="B87:C90"/>
    <mergeCell ref="B91:C94"/>
    <mergeCell ref="B95:C98"/>
    <mergeCell ref="B99:C102"/>
    <mergeCell ref="A5:A8"/>
    <mergeCell ref="B5:C8"/>
    <mergeCell ref="D5:D8"/>
    <mergeCell ref="E5:E8"/>
    <mergeCell ref="F5:F8"/>
    <mergeCell ref="G5:G8"/>
  </mergeCells>
  <printOptions horizontalCentered="1"/>
  <pageMargins left="0" right="0" top="0" bottom="0" header="0" footer="0"/>
  <pageSetup firstPageNumber="1" useFirstPageNumber="1" fitToHeight="0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</cp:lastModifiedBy>
  <cp:lastPrinted>2017-08-15T22:57:41Z</cp:lastPrinted>
  <dcterms:created xsi:type="dcterms:W3CDTF">1996-10-08T23:32:33Z</dcterms:created>
  <dcterms:modified xsi:type="dcterms:W3CDTF">2017-08-15T22:59:15Z</dcterms:modified>
  <cp:category/>
  <cp:version/>
  <cp:contentType/>
  <cp:contentStatus/>
</cp:coreProperties>
</file>